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H10" i="4"/>
  <c r="G10"/>
  <c r="G61"/>
  <c r="I54"/>
  <c r="I23"/>
  <c r="I17"/>
  <c r="I14"/>
  <c r="D28" i="2"/>
  <c r="C28"/>
  <c r="E29"/>
  <c r="H37" i="4"/>
  <c r="G37"/>
  <c r="I39"/>
  <c r="G41"/>
  <c r="H41"/>
  <c r="I48"/>
  <c r="D18" i="2"/>
  <c r="D27" s="1"/>
  <c r="C18"/>
  <c r="C27" s="1"/>
  <c r="E34"/>
  <c r="E31"/>
  <c r="E33"/>
  <c r="E13"/>
  <c r="E12"/>
  <c r="E11"/>
  <c r="G9" i="4" l="1"/>
  <c r="D36" i="2"/>
  <c r="H49" i="4"/>
  <c r="G49"/>
  <c r="C26" i="3" s="1"/>
  <c r="I53" i="4"/>
  <c r="H30"/>
  <c r="G30"/>
  <c r="C16" i="3" s="1"/>
  <c r="I32" i="4"/>
  <c r="D24" i="3"/>
  <c r="D23" s="1"/>
  <c r="C23"/>
  <c r="I41" i="4"/>
  <c r="C32" i="3"/>
  <c r="C31" s="1"/>
  <c r="C29"/>
  <c r="D20"/>
  <c r="C20"/>
  <c r="C18"/>
  <c r="C17" s="1"/>
  <c r="D14"/>
  <c r="C14"/>
  <c r="C13"/>
  <c r="C11"/>
  <c r="I62" i="4"/>
  <c r="I60"/>
  <c r="I59"/>
  <c r="I57"/>
  <c r="I56"/>
  <c r="I55"/>
  <c r="I52"/>
  <c r="I51"/>
  <c r="I50"/>
  <c r="I47"/>
  <c r="I45"/>
  <c r="I43"/>
  <c r="I40"/>
  <c r="I38"/>
  <c r="I36"/>
  <c r="I31"/>
  <c r="I29"/>
  <c r="I27"/>
  <c r="I26"/>
  <c r="I25"/>
  <c r="I24"/>
  <c r="I22"/>
  <c r="I21"/>
  <c r="I20"/>
  <c r="I19"/>
  <c r="I18"/>
  <c r="I16"/>
  <c r="I15"/>
  <c r="I13"/>
  <c r="I12"/>
  <c r="I11"/>
  <c r="H34"/>
  <c r="G34"/>
  <c r="H58"/>
  <c r="G58"/>
  <c r="H61"/>
  <c r="I61" s="1"/>
  <c r="E25" i="2"/>
  <c r="E23"/>
  <c r="E22"/>
  <c r="E21"/>
  <c r="E20"/>
  <c r="E19"/>
  <c r="E17"/>
  <c r="E16"/>
  <c r="E15"/>
  <c r="E14"/>
  <c r="E9"/>
  <c r="I30" i="4" l="1"/>
  <c r="C36" i="2"/>
  <c r="E28"/>
  <c r="D31" i="3"/>
  <c r="I37" i="4"/>
  <c r="E20" i="3"/>
  <c r="E13"/>
  <c r="E23"/>
  <c r="I58" i="4"/>
  <c r="I49"/>
  <c r="D26" i="3"/>
  <c r="E26" s="1"/>
  <c r="E11"/>
  <c r="E14"/>
  <c r="E22"/>
  <c r="E25"/>
  <c r="E29"/>
  <c r="E30"/>
  <c r="E16"/>
  <c r="D17"/>
  <c r="E17" s="1"/>
  <c r="D28"/>
  <c r="E15"/>
  <c r="C28"/>
  <c r="D10"/>
  <c r="E31"/>
  <c r="E32"/>
  <c r="E28"/>
  <c r="E24"/>
  <c r="E21"/>
  <c r="E19"/>
  <c r="E18"/>
  <c r="E12"/>
  <c r="C10"/>
  <c r="I10" i="4"/>
  <c r="E18" i="2"/>
  <c r="E27"/>
  <c r="H9" i="4"/>
  <c r="I34"/>
  <c r="E10" i="3" l="1"/>
  <c r="E27"/>
  <c r="D33"/>
  <c r="C33"/>
  <c r="E36" i="2"/>
  <c r="I9" i="4"/>
  <c r="E33" i="3" l="1"/>
</calcChain>
</file>

<file path=xl/sharedStrings.xml><?xml version="1.0" encoding="utf-8"?>
<sst xmlns="http://schemas.openxmlformats.org/spreadsheetml/2006/main" count="261" uniqueCount="160">
  <si>
    <t xml:space="preserve"> </t>
  </si>
  <si>
    <t>Российская Федерация</t>
  </si>
  <si>
    <t xml:space="preserve">Совет Алексиковского сельского поселения </t>
  </si>
  <si>
    <t xml:space="preserve">Новониколаевского муниципального района </t>
  </si>
  <si>
    <t xml:space="preserve">Волгоградской области </t>
  </si>
  <si>
    <t xml:space="preserve">                                                        </t>
  </si>
  <si>
    <t xml:space="preserve">Р Е Ш Е Н И Е </t>
  </si>
  <si>
    <t>«Об утверждении отчета об исполнении бюджета</t>
  </si>
  <si>
    <t>Алексиковского сельского поселения</t>
  </si>
  <si>
    <t xml:space="preserve">          3. Настоящее решение вступает в силу со дня его подписания.</t>
  </si>
  <si>
    <t xml:space="preserve">      Глава Алексиковского сельского поселения                                                     М.А.Зенин </t>
  </si>
  <si>
    <t>Приложение №1</t>
  </si>
  <si>
    <t>КБК РФ</t>
  </si>
  <si>
    <t>Наименование</t>
  </si>
  <si>
    <t>Утверж</t>
  </si>
  <si>
    <t>дено</t>
  </si>
  <si>
    <t>Испол</t>
  </si>
  <si>
    <t>нено</t>
  </si>
  <si>
    <t>%</t>
  </si>
  <si>
    <t>выполне</t>
  </si>
  <si>
    <t>ния</t>
  </si>
  <si>
    <t>000 1 01 02010 01 0000 110</t>
  </si>
  <si>
    <t>Налог на доходы физических лиц</t>
  </si>
  <si>
    <t>Единый сельскохозяйственный налог</t>
  </si>
  <si>
    <t>000 1 06 01030 10 0000 110</t>
  </si>
  <si>
    <t>Налог на имущество физических лиц, зачисляемый в бюджеты поселений</t>
  </si>
  <si>
    <t>000 1 06 06033 10 1000 110</t>
  </si>
  <si>
    <t>Земельный налог для юрид.лиц</t>
  </si>
  <si>
    <t>000 1 06 06043 10 1000 110</t>
  </si>
  <si>
    <t>Земельный налог для физ.лиц</t>
  </si>
  <si>
    <t>000 1 08 04020 01 0000 110</t>
  </si>
  <si>
    <t>Госпошлина</t>
  </si>
  <si>
    <t>Акцизы</t>
  </si>
  <si>
    <t>Дизельное топливо</t>
  </si>
  <si>
    <t>Моторные масла</t>
  </si>
  <si>
    <t>Автомобильный бензин</t>
  </si>
  <si>
    <t>Прямогонный бензин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</si>
  <si>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</si>
  <si>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</si>
  <si>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000 1 16 51040 02 0000 140</t>
  </si>
  <si>
    <t>Денежные взыскания (штрафы),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</si>
  <si>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ИТОГО ДОХОДОВ</t>
  </si>
  <si>
    <t>000 2 02 00000 00 0000 000</t>
  </si>
  <si>
    <t>Безвозмездные поступления</t>
  </si>
  <si>
    <t>000 2 02 15001 10 0000 151</t>
  </si>
  <si>
    <t>Дотации бюджетам поселений на выравнивание бюджетной обеспеченности</t>
  </si>
  <si>
    <t>000 2 02 29999 10 0000 151</t>
  </si>
  <si>
    <t>Прочие субсидии, бюджетам поселений</t>
  </si>
  <si>
    <t>000 2 02 35118 10 0000 151</t>
  </si>
  <si>
    <t>Субвенции бюджетам поселений на осуществление первичного воинского учета на территориях, где осуществляется военные комиссариаты</t>
  </si>
  <si>
    <t>000 2 02 30024 10 0000 151</t>
  </si>
  <si>
    <t>Субвенции бюджетам поселений на выполнение передаваемых полномочий субъектам Российской Федерации</t>
  </si>
  <si>
    <t>ВСЕГО ДОХОДОВ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</si>
  <si>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</si>
  <si>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</si>
  <si>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</si>
  <si>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</si>
  <si>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</si>
  <si>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Приложение №2</t>
  </si>
  <si>
    <t>Наименование показателей</t>
  </si>
  <si>
    <t>Утверждено</t>
  </si>
  <si>
    <t>Фактически исполнено</t>
  </si>
  <si>
    <t>% исполнения</t>
  </si>
  <si>
    <t>ОБЩЕГОСУДАРСТВЕННЫЕ ВОПРОСЫ</t>
  </si>
  <si>
    <t>Функционирование высшего должностного лица субъекта Российской Федерации органа местного самоуправления</t>
  </si>
  <si>
    <t>Функционирование  законодательных                                      (представительных) органов  государственной власти и местного самоуправления</t>
  </si>
  <si>
    <t>Иные межбюджетные трансферты</t>
  </si>
  <si>
    <t>Резервный фонд</t>
  </si>
  <si>
    <t>Другие общегосударственные вопросы</t>
  </si>
  <si>
    <t xml:space="preserve">НАЦИОНАЛЬНАЯ ОБОРОНА 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</si>
  <si>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</si>
  <si>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 и стихийных бедствий, гражданская оборона</t>
  </si>
  <si>
    <t>Обеспечение пожарной безопасности</t>
  </si>
  <si>
    <t>НАЦИОНАЛЬНАЯ ЭКОНОМИКА</t>
  </si>
  <si>
    <t>Дорожные фонды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</si>
  <si>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</si>
  <si>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</si>
  <si>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</si>
  <si>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</si>
  <si>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</si>
  <si>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 xml:space="preserve">СОЦИАЛЬНАЯ ПОЛИТИКА </t>
  </si>
  <si>
    <t>Муниципальная пенсия</t>
  </si>
  <si>
    <t>Социальное обеспечение населения</t>
  </si>
  <si>
    <t>ИНЫЕ МЕЖБЮДЖЕТНЫЕ ТРАНСФЕРТЫ</t>
  </si>
  <si>
    <t>ВСЕГО РАСХОДОВ</t>
  </si>
  <si>
    <t xml:space="preserve">Исполнение  расходов бюджета Алексиковского сельского поселения по ведомственной классификации </t>
  </si>
  <si>
    <t>Код ведомства</t>
  </si>
  <si>
    <t>Раздел</t>
  </si>
  <si>
    <t>Подраздел</t>
  </si>
  <si>
    <t>Целевая статья</t>
  </si>
  <si>
    <t>Вид расходов</t>
  </si>
  <si>
    <t>Исполнено</t>
  </si>
  <si>
    <t>АЛЕКСИКОВСКОЕ СЕЛЬСКОЕ ПОСЕЛЕНИЕ</t>
  </si>
  <si>
    <t>Руководство и управление в сфере установленных функции</t>
  </si>
  <si>
    <t>Создание, исполнение функций и организаций деятельности административных комиссий</t>
  </si>
  <si>
    <t>НАЦИОНАЛЬНАЯ ОБОРОНА</t>
  </si>
  <si>
    <t xml:space="preserve">Внутривойская  подготовка </t>
  </si>
  <si>
    <t>НАЦОНАЛЬНАЯ БЕЗОПАСНОСТЬ И ПРАВООХРАНИТЕЛЬНАЯ ДЕЯТЕЛЬНОСТЬ</t>
  </si>
  <si>
    <t>КУЛЬТУРА,КИНЕМАТОГРАФИЯ И СРЕДСТВА МАССОВОЙ ИНФОРМАЦИИ</t>
  </si>
  <si>
    <t xml:space="preserve">Культура </t>
  </si>
  <si>
    <t xml:space="preserve">Библиотека </t>
  </si>
  <si>
    <t>СОЦИАЛЬНАЯ ПОЛИТИКА</t>
  </si>
  <si>
    <t>01</t>
  </si>
  <si>
    <t>00</t>
  </si>
  <si>
    <t>02</t>
  </si>
  <si>
    <t>04</t>
  </si>
  <si>
    <t>06</t>
  </si>
  <si>
    <t>03</t>
  </si>
  <si>
    <t>09</t>
  </si>
  <si>
    <t>10</t>
  </si>
  <si>
    <t>12</t>
  </si>
  <si>
    <t>05</t>
  </si>
  <si>
    <t>Коммунальное хпзяйство</t>
  </si>
  <si>
    <t>08</t>
  </si>
  <si>
    <t>Другие вопросы в области национальной безопасности</t>
  </si>
  <si>
    <t>0100</t>
  </si>
  <si>
    <t>0102</t>
  </si>
  <si>
    <t>0104</t>
  </si>
  <si>
    <t>0106</t>
  </si>
  <si>
    <t>0111</t>
  </si>
  <si>
    <t>0113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</si>
  <si>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</si>
  <si>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</si>
  <si>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</si>
  <si>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</si>
  <si>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</si>
  <si>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</si>
  <si>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</si>
  <si>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</si>
  <si>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</si>
  <si>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</si>
  <si>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</si>
  <si>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0412</t>
  </si>
  <si>
    <t>000 1 17 05050 10 0000 180</t>
  </si>
  <si>
    <t>прочие неналоговые доходы бюджетов сельских поселений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</si>
  <si>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</si>
  <si>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</si>
  <si>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000 1 01 02030 01 0000 110</t>
  </si>
  <si>
    <t>000 1 01 02040 01 0000 110</t>
  </si>
  <si>
    <t>000 1 14 06025 10 0000 430</t>
  </si>
  <si>
    <t>Доходы от продажи земельных участков,находящихся в собственности сельских поселений (за исключением земельных участков муниципальных бюджетных и автономных учреждений)</t>
  </si>
  <si>
    <t>Исполнение бюджета Алексиковского сельского поселения за третий квартал 2019 года.</t>
  </si>
  <si>
    <t>000 1 01 02020 01 0000 110</t>
  </si>
  <si>
    <t>000 2 02 40014 10 0000 150</t>
  </si>
  <si>
    <t>Межбюджетные трансферты, передаваемые бюджетам поселений</t>
  </si>
  <si>
    <t>000 2 07 05020 10 0000 150</t>
  </si>
  <si>
    <t>«Об утверждении отчета об  исполнении бюджета  за третий квартал 2019 года»</t>
  </si>
  <si>
    <t>«Об утверждении отчета об  исполнении бюджета за третий квартал 2019 года»</t>
  </si>
  <si>
    <t>расходов бюджета за третий квартал 2019 года.</t>
  </si>
  <si>
    <t>1202</t>
  </si>
  <si>
    <t>Волгоградской области за третий квартал 2019 года».</t>
  </si>
  <si>
    <t xml:space="preserve">          1. Утвердить отчет об исполнении бюджета Алексиковского  сельского поселения Новониколаевского муниципального района за третий квартал 2019 года по расходам в сумме 7016,2 тыс. рублей и по доходам в сумме 6914,2 тыс. рублей, в том числе налоговые и неналоговые доходы 4032,4 тыс.руб., дотаций бюджетам поселений на выравнивание бюджетной обеспеченности в сумме  1583,0 тыс. рублей, субвенции бюджетам поселений на осуществление первичного воинского учета на территориях, где осуществляется военные комиссариаты  в сумме 244,2 тыс. рублей, прочие субсидии, бюджетам поселений в сумме 0 тыс. рублей, субвенции бюджетам поселений на выполнение передаваемых полномочий субъектам Российской Федерации в сумме 3,9 тыс. рублей, межбюджетные трансферты, передаваемые бюджетам поселений  в сумме 950,7 тыс. рублей, поступления от денежных пожертвований , предоставляемых физическими лицами получателям средств бюджетов сельских поселений 100,0 тыс.руб.</t>
  </si>
  <si>
    <t xml:space="preserve">          2. Утвердить исполнение  по доходам  бюджета Алексиковского сельского  поселения  за третий квартал 2019 года согласно приложению 1 к настоящему решению; исполнение расходов бюджета Алексиковского сельского поселения  по разделам и подразделам  функциональной классификации  расходов бюджетов РФ за третий квартал 2019 года, согласно приложению 2  и исполнение расходов бюджета Алексиковского сельского поселения по ведомственной классификации расходов за третий квартал 2019 года, согласно приложению 3 к настоящему решению.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</si>
  <si>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</si>
  <si>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Исполнение  расходов  бюджета Алексиковского сельского поселения по разделам и подразделам функциональной классификации расходов бюджета РФ за третий квартал 2019 года.</t>
  </si>
  <si>
    <t>Принято решением Совета                                                                                                                                                             Алексиковского сельского поселения                                                                                                                                                      от 04.10.2019 года</t>
  </si>
  <si>
    <t>№ 7/1</t>
  </si>
  <si>
    <r>
      <t xml:space="preserve">К Решению Совета Алексиковского сельского  поселения                                                                        Новониколаевского муниципального района  </t>
    </r>
    <r>
      <rPr>
        <sz val="11"/>
        <color theme="1"/>
        <rFont val="Times New Roman"/>
        <family val="1"/>
        <charset val="204"/>
      </rPr>
      <t>№ 7/1  от 04.10.2019  года.</t>
    </r>
  </si>
  <si>
    <r>
      <t>К Решению Совета Алексиковского сельского поселения                                                                                   Новониколаевского муниципального</t>
    </r>
    <r>
      <rPr>
        <sz val="11"/>
        <rFont val="Calibri"/>
        <family val="2"/>
        <charset val="204"/>
        <scheme val="minor"/>
      </rPr>
      <t xml:space="preserve"> района  № 7/1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  от 04.10.2019 года.</t>
    </r>
  </si>
  <si>
    <r>
      <t>Приложение №3
К Решению Совета Алексиковского сельского поселения Новониколаевского муниципального района  №7/1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от 04.10.2019 года.
«Об утверждении отчета об  исполнении бюджета за третий квартал 2019 года»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</si>
</sst>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7" fillId="0" borderId="0" xfId="0" applyFont="1"/>
    <xf numFmtId="164" fontId="7" fillId="0" borderId="0" xfId="0" applyNumberFormat="1" applyFont="1"/>
    <xf numFmtId="0" fontId="0" fillId="0" borderId="0" xfId="0" applyAlignment="1"/>
    <xf numFmtId="0" fontId="6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13" fillId="0" borderId="0" xfId="0" applyFont="1" applyAlignment="1">
      <alignment horizontal="justify" wrapText="1"/>
    </xf>
    <xf numFmtId="0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7" fillId="0" borderId="0" xfId="0" applyFont="1" applyAlignment="1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activeCell="A18" sqref="A18"/>
    </sheetView>
  </sheetViews>
  <sheetFormatPr defaultRowHeight="15"/>
  <cols>
    <col min="1" max="1" width="92.7109375" customWidth="1"/>
    <col min="2" max="2" width="37.5703125" customWidth="1"/>
  </cols>
  <sheetData>
    <row r="1" spans="1:2" ht="24" customHeight="1">
      <c r="A1" s="64" t="s">
        <v>155</v>
      </c>
      <c r="B1" s="2"/>
    </row>
    <row r="2" spans="1:2" ht="18" customHeight="1">
      <c r="A2" s="64"/>
      <c r="B2" s="2"/>
    </row>
    <row r="3" spans="1:2" ht="13.5" customHeight="1">
      <c r="A3" s="64"/>
      <c r="B3" s="3"/>
    </row>
    <row r="4" spans="1:2" hidden="1">
      <c r="A4" s="64"/>
      <c r="B4" s="4" t="s">
        <v>0</v>
      </c>
    </row>
    <row r="5" spans="1:2" ht="7.5" customHeight="1">
      <c r="A5" s="6"/>
      <c r="B5" s="7"/>
    </row>
    <row r="6" spans="1:2" ht="27.75" customHeight="1">
      <c r="A6" s="8" t="s">
        <v>1</v>
      </c>
      <c r="B6" s="7"/>
    </row>
    <row r="7" spans="1:2" ht="24" customHeight="1">
      <c r="A7" s="8" t="s">
        <v>2</v>
      </c>
      <c r="B7" s="7"/>
    </row>
    <row r="8" spans="1:2" ht="18.75" customHeight="1">
      <c r="A8" s="8" t="s">
        <v>3</v>
      </c>
      <c r="B8" s="7"/>
    </row>
    <row r="9" spans="1:2" ht="20.25" customHeight="1">
      <c r="A9" s="8" t="s">
        <v>4</v>
      </c>
      <c r="B9" s="7"/>
    </row>
    <row r="10" spans="1:2" ht="15.75">
      <c r="A10" s="9" t="s">
        <v>5</v>
      </c>
      <c r="B10" s="7"/>
    </row>
    <row r="11" spans="1:2" ht="20.25" customHeight="1">
      <c r="A11" s="8" t="s">
        <v>6</v>
      </c>
      <c r="B11" s="7"/>
    </row>
    <row r="12" spans="1:2" ht="15.75">
      <c r="A12" s="8"/>
      <c r="B12" s="7"/>
    </row>
    <row r="13" spans="1:2" ht="15.75">
      <c r="A13" s="105" t="s">
        <v>156</v>
      </c>
      <c r="B13" s="7"/>
    </row>
    <row r="14" spans="1:2" ht="9.75" customHeight="1">
      <c r="A14" s="9"/>
      <c r="B14" s="7"/>
    </row>
    <row r="15" spans="1:2" ht="18" customHeight="1">
      <c r="A15" s="8" t="s">
        <v>7</v>
      </c>
      <c r="B15" s="7"/>
    </row>
    <row r="16" spans="1:2" ht="15" customHeight="1">
      <c r="A16" s="8" t="s">
        <v>8</v>
      </c>
      <c r="B16" s="7"/>
    </row>
    <row r="17" spans="1:2" ht="16.5" customHeight="1">
      <c r="A17" s="8"/>
      <c r="B17" s="7"/>
    </row>
    <row r="18" spans="1:2" ht="16.5" customHeight="1">
      <c r="A18" s="63" t="s">
        <v>150</v>
      </c>
      <c r="B18" s="7"/>
    </row>
    <row r="19" spans="1:2" ht="10.5" customHeight="1">
      <c r="A19" s="10"/>
      <c r="B19" s="7"/>
    </row>
    <row r="20" spans="1:2" ht="190.5" customHeight="1">
      <c r="A20" s="54" t="s">
        <v>151</v>
      </c>
      <c r="B20" s="7"/>
    </row>
    <row r="21" spans="1:2" ht="111.75" customHeight="1">
      <c r="A21" s="54" t="s">
        <v>152</v>
      </c>
      <c r="B21" s="7"/>
    </row>
    <row r="22" spans="1:2" ht="24.75" customHeight="1">
      <c r="A22" s="11" t="s">
        <v>9</v>
      </c>
      <c r="B22" s="7"/>
    </row>
    <row r="23" spans="1:2" ht="10.5" customHeight="1">
      <c r="A23" s="11"/>
      <c r="B23" s="7"/>
    </row>
    <row r="24" spans="1:2" ht="32.25" customHeight="1">
      <c r="A24" s="12" t="s">
        <v>10</v>
      </c>
      <c r="B24" s="7"/>
    </row>
    <row r="25" spans="1:2" ht="18.75">
      <c r="A25" s="13"/>
      <c r="B25" s="7"/>
    </row>
    <row r="26" spans="1:2" ht="18.75">
      <c r="A26" s="13"/>
      <c r="B26" s="7"/>
    </row>
    <row r="27" spans="1:2" ht="18.75">
      <c r="A27" s="13"/>
      <c r="B27" s="7"/>
    </row>
    <row r="28" spans="1:2" ht="18.75">
      <c r="A28" s="13"/>
      <c r="B28" s="7"/>
    </row>
    <row r="29" spans="1:2" ht="18.75">
      <c r="A29" s="13"/>
      <c r="B29" s="7"/>
    </row>
    <row r="30" spans="1:2" ht="18.75">
      <c r="A30" s="13"/>
      <c r="B30" s="7"/>
    </row>
    <row r="31" spans="1:2" ht="18.75">
      <c r="A31" s="13"/>
      <c r="B31" s="7"/>
    </row>
    <row r="32" spans="1:2" ht="18.75">
      <c r="A32" s="13"/>
      <c r="B32" s="7"/>
    </row>
    <row r="33" spans="1:2" ht="18.75">
      <c r="A33" s="13"/>
      <c r="B33" s="7"/>
    </row>
    <row r="34" spans="1:2" ht="18.75">
      <c r="A34" s="13"/>
      <c r="B34" s="7"/>
    </row>
    <row r="35" spans="1:2" ht="18.75">
      <c r="A35" s="13"/>
      <c r="B35" s="7"/>
    </row>
  </sheetData>
  <mergeCells count="1">
    <mergeCell ref="A1:A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>
      <selection activeCell="B2" sqref="B2:E2"/>
    </sheetView>
  </sheetViews>
  <sheetFormatPr defaultRowHeight="15.75"/>
  <cols>
    <col min="1" max="1" width="29" style="16" customWidth="1"/>
    <col min="2" max="2" width="57.28515625" style="16" customWidth="1"/>
    <col min="3" max="4" width="9.140625" style="16"/>
    <col min="5" max="5" width="13.140625" style="17" bestFit="1" customWidth="1"/>
  </cols>
  <sheetData>
    <row r="1" spans="1:5" ht="15">
      <c r="A1" s="65"/>
      <c r="B1" s="68" t="s">
        <v>11</v>
      </c>
      <c r="C1" s="69"/>
      <c r="D1" s="69"/>
      <c r="E1" s="69"/>
    </row>
    <row r="2" spans="1:5" ht="30.75" customHeight="1">
      <c r="A2" s="65"/>
      <c r="B2" s="106" t="s">
        <v>157</v>
      </c>
      <c r="C2" s="107"/>
      <c r="D2" s="107"/>
      <c r="E2" s="107"/>
    </row>
    <row r="3" spans="1:5" ht="15">
      <c r="A3" s="65"/>
      <c r="B3" s="70" t="s">
        <v>146</v>
      </c>
      <c r="C3" s="71"/>
      <c r="D3" s="71"/>
      <c r="E3" s="71"/>
    </row>
    <row r="4" spans="1:5">
      <c r="A4" s="15"/>
      <c r="B4" s="15"/>
    </row>
    <row r="5" spans="1:5" ht="15">
      <c r="A5" s="72" t="s">
        <v>141</v>
      </c>
      <c r="B5" s="73"/>
      <c r="C5" s="73"/>
      <c r="D5" s="73"/>
      <c r="E5" s="73"/>
    </row>
    <row r="6" spans="1:5">
      <c r="A6" s="66" t="s">
        <v>12</v>
      </c>
      <c r="B6" s="67" t="s">
        <v>13</v>
      </c>
      <c r="C6" s="59" t="s">
        <v>14</v>
      </c>
      <c r="D6" s="57" t="s">
        <v>16</v>
      </c>
      <c r="E6" s="61" t="s">
        <v>18</v>
      </c>
    </row>
    <row r="7" spans="1:5">
      <c r="A7" s="66"/>
      <c r="B7" s="66"/>
      <c r="C7" s="60" t="s">
        <v>15</v>
      </c>
      <c r="D7" s="58" t="s">
        <v>17</v>
      </c>
      <c r="E7" s="61" t="s">
        <v>19</v>
      </c>
    </row>
    <row r="8" spans="1:5">
      <c r="A8" s="66"/>
      <c r="B8" s="66"/>
      <c r="C8" s="48"/>
      <c r="D8" s="62"/>
      <c r="E8" s="47" t="s">
        <v>20</v>
      </c>
    </row>
    <row r="9" spans="1:5">
      <c r="A9" s="49" t="s">
        <v>21</v>
      </c>
      <c r="B9" s="49" t="s">
        <v>22</v>
      </c>
      <c r="C9" s="28">
        <v>936</v>
      </c>
      <c r="D9" s="28">
        <v>517.20000000000005</v>
      </c>
      <c r="E9" s="29">
        <f>D9/C9*100</f>
        <v>55.256410256410263</v>
      </c>
    </row>
    <row r="10" spans="1:5">
      <c r="A10" s="49" t="s">
        <v>142</v>
      </c>
      <c r="B10" s="49" t="s">
        <v>22</v>
      </c>
      <c r="C10" s="28">
        <v>0</v>
      </c>
      <c r="D10" s="28">
        <v>3.4</v>
      </c>
      <c r="E10" s="29">
        <v>0</v>
      </c>
    </row>
    <row r="11" spans="1:5">
      <c r="A11" s="49" t="s">
        <v>137</v>
      </c>
      <c r="B11" s="49" t="s">
        <v>22</v>
      </c>
      <c r="C11" s="28">
        <v>50</v>
      </c>
      <c r="D11" s="28">
        <v>3.4</v>
      </c>
      <c r="E11" s="29">
        <f>D11/C11*100</f>
        <v>6.8000000000000007</v>
      </c>
    </row>
    <row r="12" spans="1:5">
      <c r="A12" s="49" t="s">
        <v>138</v>
      </c>
      <c r="B12" s="49" t="s">
        <v>22</v>
      </c>
      <c r="C12" s="28">
        <v>20</v>
      </c>
      <c r="D12" s="28">
        <v>49.1</v>
      </c>
      <c r="E12" s="29">
        <f>D12/C12*100</f>
        <v>245.5</v>
      </c>
    </row>
    <row r="13" spans="1:5">
      <c r="A13" s="49" t="s">
        <v>57</v>
      </c>
      <c r="B13" s="49" t="s">
        <v>23</v>
      </c>
      <c r="C13" s="28">
        <v>1156</v>
      </c>
      <c r="D13" s="28">
        <v>1301</v>
      </c>
      <c r="E13" s="29">
        <f>D13/C13*100</f>
        <v>112.54325259515572</v>
      </c>
    </row>
    <row r="14" spans="1:5" ht="31.5">
      <c r="A14" s="49" t="s">
        <v>24</v>
      </c>
      <c r="B14" s="49" t="s">
        <v>25</v>
      </c>
      <c r="C14" s="28">
        <v>160</v>
      </c>
      <c r="D14" s="28">
        <v>37.6</v>
      </c>
      <c r="E14" s="29">
        <f t="shared" ref="E14:E23" si="0">D14/C14*100</f>
        <v>23.5</v>
      </c>
    </row>
    <row r="15" spans="1:5">
      <c r="A15" s="49" t="s">
        <v>26</v>
      </c>
      <c r="B15" s="49" t="s">
        <v>27</v>
      </c>
      <c r="C15" s="28">
        <v>590</v>
      </c>
      <c r="D15" s="28">
        <v>381.3</v>
      </c>
      <c r="E15" s="29">
        <f t="shared" si="0"/>
        <v>64.627118644067792</v>
      </c>
    </row>
    <row r="16" spans="1:5">
      <c r="A16" s="49" t="s">
        <v>28</v>
      </c>
      <c r="B16" s="49" t="s">
        <v>29</v>
      </c>
      <c r="C16" s="28">
        <v>1290</v>
      </c>
      <c r="D16" s="28">
        <v>305.3</v>
      </c>
      <c r="E16" s="29">
        <f t="shared" si="0"/>
        <v>23.666666666666668</v>
      </c>
    </row>
    <row r="17" spans="1:5">
      <c r="A17" s="49" t="s">
        <v>30</v>
      </c>
      <c r="B17" s="49" t="s">
        <v>31</v>
      </c>
      <c r="C17" s="28">
        <v>3</v>
      </c>
      <c r="D17" s="28">
        <v>0.4</v>
      </c>
      <c r="E17" s="29">
        <f t="shared" si="0"/>
        <v>13.333333333333334</v>
      </c>
    </row>
    <row r="18" spans="1:5">
      <c r="A18" s="49"/>
      <c r="B18" s="50" t="s">
        <v>32</v>
      </c>
      <c r="C18" s="51">
        <f>C19+C20+C21+C22</f>
        <v>785</v>
      </c>
      <c r="D18" s="51">
        <f>D19+D20+D21+D22</f>
        <v>650.5</v>
      </c>
      <c r="E18" s="52">
        <f t="shared" si="0"/>
        <v>82.866242038216569</v>
      </c>
    </row>
    <row r="19" spans="1:5">
      <c r="A19" s="49" t="s">
        <v>53</v>
      </c>
      <c r="B19" s="49" t="s">
        <v>33</v>
      </c>
      <c r="C19" s="28">
        <v>285</v>
      </c>
      <c r="D19" s="28">
        <v>294.5</v>
      </c>
      <c r="E19" s="29">
        <f t="shared" si="0"/>
        <v>103.33333333333334</v>
      </c>
    </row>
    <row r="20" spans="1:5">
      <c r="A20" s="49" t="s">
        <v>54</v>
      </c>
      <c r="B20" s="49" t="s">
        <v>34</v>
      </c>
      <c r="C20" s="28">
        <v>2</v>
      </c>
      <c r="D20" s="28">
        <v>2.2000000000000002</v>
      </c>
      <c r="E20" s="29">
        <f t="shared" si="0"/>
        <v>110.00000000000001</v>
      </c>
    </row>
    <row r="21" spans="1:5">
      <c r="A21" s="49" t="s">
        <v>55</v>
      </c>
      <c r="B21" s="49" t="s">
        <v>35</v>
      </c>
      <c r="C21" s="28">
        <v>551</v>
      </c>
      <c r="D21" s="28">
        <v>403.6</v>
      </c>
      <c r="E21" s="29">
        <f t="shared" si="0"/>
        <v>73.2486388384755</v>
      </c>
    </row>
    <row r="22" spans="1:5">
      <c r="A22" s="49" t="s">
        <v>56</v>
      </c>
      <c r="B22" s="49" t="s">
        <v>36</v>
      </c>
      <c r="C22" s="28">
        <v>-53</v>
      </c>
      <c r="D22" s="28">
        <v>-49.8</v>
      </c>
      <c r="E22" s="29">
        <f t="shared" si="0"/>
        <v>93.962264150943383</v>
      </c>
    </row>
    <row r="23" spans="1:5" ht="78.75">
      <c r="A23" s="49" t="s">
        <v>37</v>
      </c>
      <c r="B23" s="49" t="s">
        <v>38</v>
      </c>
      <c r="C23" s="28">
        <v>400</v>
      </c>
      <c r="D23" s="28">
        <v>320.2</v>
      </c>
      <c r="E23" s="29">
        <f t="shared" si="0"/>
        <v>80.05</v>
      </c>
    </row>
    <row r="24" spans="1:5" ht="63">
      <c r="A24" s="49" t="s">
        <v>139</v>
      </c>
      <c r="B24" s="49" t="s">
        <v>140</v>
      </c>
      <c r="C24" s="28">
        <v>0</v>
      </c>
      <c r="D24" s="28">
        <v>463</v>
      </c>
      <c r="E24" s="29">
        <v>0</v>
      </c>
    </row>
    <row r="25" spans="1:5" ht="63">
      <c r="A25" s="49" t="s">
        <v>39</v>
      </c>
      <c r="B25" s="49" t="s">
        <v>40</v>
      </c>
      <c r="C25" s="28">
        <v>3</v>
      </c>
      <c r="D25" s="28">
        <v>0</v>
      </c>
      <c r="E25" s="29">
        <f t="shared" ref="E25:E34" si="1">D25/C25*100</f>
        <v>0</v>
      </c>
    </row>
    <row r="26" spans="1:5" ht="31.5">
      <c r="A26" s="49" t="s">
        <v>133</v>
      </c>
      <c r="B26" s="49" t="s">
        <v>134</v>
      </c>
      <c r="C26" s="28">
        <v>0</v>
      </c>
      <c r="D26" s="28">
        <v>0</v>
      </c>
      <c r="E26" s="29">
        <v>0</v>
      </c>
    </row>
    <row r="27" spans="1:5">
      <c r="A27" s="53"/>
      <c r="B27" s="53" t="s">
        <v>41</v>
      </c>
      <c r="C27" s="46">
        <f>C9+C11+C12+C13+C14+C15+C16+C17+C18+C23+C25</f>
        <v>5393</v>
      </c>
      <c r="D27" s="46">
        <f>D9+D10+D11+D12+D13+D14+D15+D16+D17+D18+D23+D24</f>
        <v>4032.4</v>
      </c>
      <c r="E27" s="47">
        <f t="shared" si="1"/>
        <v>74.770999443723355</v>
      </c>
    </row>
    <row r="28" spans="1:5">
      <c r="A28" s="53" t="s">
        <v>42</v>
      </c>
      <c r="B28" s="53" t="s">
        <v>43</v>
      </c>
      <c r="C28" s="46">
        <f>C29+C31+C33+C34</f>
        <v>3523.2999999999997</v>
      </c>
      <c r="D28" s="46">
        <f>D29+D30+D31+D33+D34</f>
        <v>2881.7999999999997</v>
      </c>
      <c r="E28" s="47">
        <f t="shared" si="1"/>
        <v>81.79263758408311</v>
      </c>
    </row>
    <row r="29" spans="1:5" ht="31.5">
      <c r="A29" s="49" t="s">
        <v>143</v>
      </c>
      <c r="B29" s="49" t="s">
        <v>144</v>
      </c>
      <c r="C29" s="28">
        <v>1163.9000000000001</v>
      </c>
      <c r="D29" s="28">
        <v>950.7</v>
      </c>
      <c r="E29" s="47">
        <f t="shared" ref="E29" si="2">D29/C29*100</f>
        <v>81.682275109545486</v>
      </c>
    </row>
    <row r="30" spans="1:5" ht="47.25">
      <c r="A30" s="49" t="s">
        <v>145</v>
      </c>
      <c r="B30" s="49" t="s">
        <v>153</v>
      </c>
      <c r="C30" s="28">
        <v>0</v>
      </c>
      <c r="D30" s="28">
        <v>100</v>
      </c>
      <c r="E30" s="47">
        <v>0</v>
      </c>
    </row>
    <row r="31" spans="1:5" ht="31.5">
      <c r="A31" s="49" t="s">
        <v>44</v>
      </c>
      <c r="B31" s="49" t="s">
        <v>45</v>
      </c>
      <c r="C31" s="28">
        <v>2110</v>
      </c>
      <c r="D31" s="28">
        <v>1583</v>
      </c>
      <c r="E31" s="47">
        <f t="shared" si="1"/>
        <v>75.023696682464461</v>
      </c>
    </row>
    <row r="32" spans="1:5">
      <c r="A32" s="49" t="s">
        <v>46</v>
      </c>
      <c r="B32" s="49" t="s">
        <v>47</v>
      </c>
      <c r="C32" s="28">
        <v>0</v>
      </c>
      <c r="D32" s="28">
        <v>0</v>
      </c>
      <c r="E32" s="47">
        <v>0</v>
      </c>
    </row>
    <row r="33" spans="1:5" ht="47.25">
      <c r="A33" s="49" t="s">
        <v>48</v>
      </c>
      <c r="B33" s="49" t="s">
        <v>49</v>
      </c>
      <c r="C33" s="28">
        <v>244.2</v>
      </c>
      <c r="D33" s="28">
        <v>244.2</v>
      </c>
      <c r="E33" s="47">
        <f t="shared" si="1"/>
        <v>100</v>
      </c>
    </row>
    <row r="34" spans="1:5" ht="47.25">
      <c r="A34" s="49" t="s">
        <v>50</v>
      </c>
      <c r="B34" s="49" t="s">
        <v>51</v>
      </c>
      <c r="C34" s="28">
        <v>5.2</v>
      </c>
      <c r="D34" s="28">
        <v>3.9</v>
      </c>
      <c r="E34" s="47">
        <f t="shared" si="1"/>
        <v>75</v>
      </c>
    </row>
    <row r="35" spans="1:5" ht="63">
      <c r="A35" s="49" t="s">
        <v>135</v>
      </c>
      <c r="B35" s="49" t="s">
        <v>136</v>
      </c>
      <c r="C35" s="28">
        <v>0</v>
      </c>
      <c r="D35" s="28">
        <v>0</v>
      </c>
      <c r="E35" s="47">
        <v>0</v>
      </c>
    </row>
    <row r="36" spans="1:5">
      <c r="A36" s="49"/>
      <c r="B36" s="53" t="s">
        <v>52</v>
      </c>
      <c r="C36" s="46">
        <f>C27+C28</f>
        <v>8916.2999999999993</v>
      </c>
      <c r="D36" s="46">
        <f>D27+D28</f>
        <v>6914.2</v>
      </c>
      <c r="E36" s="47">
        <f>D36/C36*100</f>
        <v>77.545618698338998</v>
      </c>
    </row>
    <row r="37" spans="1:5">
      <c r="A37" s="5"/>
    </row>
    <row r="38" spans="1:5">
      <c r="A38" s="5"/>
    </row>
  </sheetData>
  <mergeCells count="7">
    <mergeCell ref="A1:A3"/>
    <mergeCell ref="A6:A8"/>
    <mergeCell ref="B6:B8"/>
    <mergeCell ref="B1:E1"/>
    <mergeCell ref="B2:E2"/>
    <mergeCell ref="B3:E3"/>
    <mergeCell ref="A5:E5"/>
  </mergeCells>
  <pageMargins left="0.70866141732283472" right="0.19685039370078741" top="0.19685039370078741" bottom="0.19685039370078741" header="0.31496062992125984" footer="0.31496062992125984"/>
  <pageSetup paperSize="9" scale="7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>
      <selection activeCell="B3" sqref="B3:E3"/>
    </sheetView>
  </sheetViews>
  <sheetFormatPr defaultRowHeight="15.75"/>
  <cols>
    <col min="1" max="1" width="9.140625" style="16"/>
    <col min="2" max="2" width="54.140625" style="16" customWidth="1"/>
    <col min="3" max="4" width="9.140625" style="16"/>
    <col min="5" max="5" width="11.42578125" style="16" customWidth="1"/>
  </cols>
  <sheetData>
    <row r="1" spans="1:5">
      <c r="A1" s="5"/>
    </row>
    <row r="2" spans="1:5" ht="15">
      <c r="A2" s="65"/>
      <c r="B2" s="68" t="s">
        <v>58</v>
      </c>
      <c r="C2" s="69"/>
      <c r="D2" s="69"/>
      <c r="E2" s="69"/>
    </row>
    <row r="3" spans="1:5" ht="28.5" customHeight="1">
      <c r="A3" s="65"/>
      <c r="B3" s="106" t="s">
        <v>158</v>
      </c>
      <c r="C3" s="107"/>
      <c r="D3" s="107"/>
      <c r="E3" s="107"/>
    </row>
    <row r="4" spans="1:5" ht="15">
      <c r="A4" s="65"/>
      <c r="B4" s="64" t="s">
        <v>147</v>
      </c>
      <c r="C4" s="76"/>
      <c r="D4" s="76"/>
      <c r="E4" s="76"/>
    </row>
    <row r="5" spans="1:5">
      <c r="A5" s="5"/>
    </row>
    <row r="6" spans="1:5" ht="15">
      <c r="A6" s="77" t="s">
        <v>154</v>
      </c>
      <c r="B6" s="78"/>
      <c r="C6" s="78"/>
      <c r="D6" s="78"/>
      <c r="E6" s="78"/>
    </row>
    <row r="7" spans="1:5" ht="34.5" customHeight="1">
      <c r="A7" s="78"/>
      <c r="B7" s="78"/>
      <c r="C7" s="78"/>
      <c r="D7" s="78"/>
      <c r="E7" s="78"/>
    </row>
    <row r="8" spans="1:5">
      <c r="A8" s="74"/>
      <c r="B8" s="75"/>
      <c r="C8" s="75"/>
      <c r="D8" s="75"/>
      <c r="E8" s="75"/>
    </row>
    <row r="9" spans="1:5" ht="57.75">
      <c r="A9" s="34"/>
      <c r="B9" s="35" t="s">
        <v>59</v>
      </c>
      <c r="C9" s="36" t="s">
        <v>60</v>
      </c>
      <c r="D9" s="36" t="s">
        <v>61</v>
      </c>
      <c r="E9" s="36" t="s">
        <v>62</v>
      </c>
    </row>
    <row r="10" spans="1:5">
      <c r="A10" s="37" t="s">
        <v>115</v>
      </c>
      <c r="B10" s="38" t="s">
        <v>63</v>
      </c>
      <c r="C10" s="24">
        <f>C11+C12+C13+C14+C15</f>
        <v>4152.6000000000004</v>
      </c>
      <c r="D10" s="24">
        <f>D11+D12+D13+D14+D15</f>
        <v>2790.1000000000004</v>
      </c>
      <c r="E10" s="25">
        <f>D10/C10*100</f>
        <v>67.189230843327081</v>
      </c>
    </row>
    <row r="11" spans="1:5" ht="30">
      <c r="A11" s="39" t="s">
        <v>116</v>
      </c>
      <c r="B11" s="40" t="s">
        <v>64</v>
      </c>
      <c r="C11" s="41">
        <f>Лист4!G11+Лист4!G12</f>
        <v>835</v>
      </c>
      <c r="D11" s="41">
        <v>561.6</v>
      </c>
      <c r="E11" s="42">
        <f>D11/C11*100</f>
        <v>67.257485029940128</v>
      </c>
    </row>
    <row r="12" spans="1:5" ht="45">
      <c r="A12" s="39" t="s">
        <v>117</v>
      </c>
      <c r="B12" s="40" t="s">
        <v>65</v>
      </c>
      <c r="C12" s="41">
        <v>1644.8</v>
      </c>
      <c r="D12" s="41">
        <v>941.3</v>
      </c>
      <c r="E12" s="42">
        <f>D12/C12*100</f>
        <v>57.228842412451364</v>
      </c>
    </row>
    <row r="13" spans="1:5">
      <c r="A13" s="39" t="s">
        <v>118</v>
      </c>
      <c r="B13" s="40" t="s">
        <v>66</v>
      </c>
      <c r="C13" s="41">
        <f>Лист4!G20</f>
        <v>27.3</v>
      </c>
      <c r="D13" s="41">
        <v>13.7</v>
      </c>
      <c r="E13" s="42">
        <f>D13/C13*100</f>
        <v>50.183150183150182</v>
      </c>
    </row>
    <row r="14" spans="1:5">
      <c r="A14" s="39" t="s">
        <v>119</v>
      </c>
      <c r="B14" s="40" t="s">
        <v>67</v>
      </c>
      <c r="C14" s="41">
        <f>Лист4!G21</f>
        <v>4</v>
      </c>
      <c r="D14" s="41">
        <f>Лист4!H21</f>
        <v>0</v>
      </c>
      <c r="E14" s="42">
        <f t="shared" ref="E14:E19" si="0">D14/C14*100</f>
        <v>0</v>
      </c>
    </row>
    <row r="15" spans="1:5">
      <c r="A15" s="39" t="s">
        <v>120</v>
      </c>
      <c r="B15" s="40" t="s">
        <v>68</v>
      </c>
      <c r="C15" s="41">
        <v>1641.5</v>
      </c>
      <c r="D15" s="41">
        <v>1273.5</v>
      </c>
      <c r="E15" s="42">
        <f t="shared" si="0"/>
        <v>77.581480353335365</v>
      </c>
    </row>
    <row r="16" spans="1:5">
      <c r="A16" s="37" t="s">
        <v>121</v>
      </c>
      <c r="B16" s="38" t="s">
        <v>69</v>
      </c>
      <c r="C16" s="24">
        <f>Лист4!G30</f>
        <v>244.2</v>
      </c>
      <c r="D16" s="24">
        <v>133.5</v>
      </c>
      <c r="E16" s="25">
        <f t="shared" si="0"/>
        <v>54.668304668304671</v>
      </c>
    </row>
    <row r="17" spans="1:5" ht="28.5">
      <c r="A17" s="37" t="s">
        <v>122</v>
      </c>
      <c r="B17" s="38" t="s">
        <v>70</v>
      </c>
      <c r="C17" s="24">
        <f>C18+C19</f>
        <v>170</v>
      </c>
      <c r="D17" s="24">
        <f>D18+D19</f>
        <v>154.80000000000001</v>
      </c>
      <c r="E17" s="25">
        <f t="shared" si="0"/>
        <v>91.058823529411768</v>
      </c>
    </row>
    <row r="18" spans="1:5" ht="45">
      <c r="A18" s="39" t="s">
        <v>123</v>
      </c>
      <c r="B18" s="40" t="s">
        <v>71</v>
      </c>
      <c r="C18" s="41">
        <f>Лист4!G35</f>
        <v>10</v>
      </c>
      <c r="D18" s="41">
        <v>0</v>
      </c>
      <c r="E18" s="42">
        <f t="shared" si="0"/>
        <v>0</v>
      </c>
    </row>
    <row r="19" spans="1:5">
      <c r="A19" s="39" t="s">
        <v>124</v>
      </c>
      <c r="B19" s="40" t="s">
        <v>72</v>
      </c>
      <c r="C19" s="41">
        <v>160</v>
      </c>
      <c r="D19" s="41">
        <v>154.80000000000001</v>
      </c>
      <c r="E19" s="42">
        <f t="shared" si="0"/>
        <v>96.75</v>
      </c>
    </row>
    <row r="20" spans="1:5">
      <c r="A20" s="37" t="s">
        <v>125</v>
      </c>
      <c r="B20" s="38" t="s">
        <v>73</v>
      </c>
      <c r="C20" s="24">
        <f>C21+C22</f>
        <v>1197.9000000000001</v>
      </c>
      <c r="D20" s="24">
        <f>D21+D22</f>
        <v>1196.2</v>
      </c>
      <c r="E20" s="25">
        <f>D20/C20*100</f>
        <v>99.858084982051921</v>
      </c>
    </row>
    <row r="21" spans="1:5">
      <c r="A21" s="39" t="s">
        <v>126</v>
      </c>
      <c r="B21" s="40" t="s">
        <v>74</v>
      </c>
      <c r="C21" s="41">
        <v>1179.9000000000001</v>
      </c>
      <c r="D21" s="41">
        <v>1179.2</v>
      </c>
      <c r="E21" s="42">
        <f t="shared" ref="E21:E33" si="1">D21/C21*100</f>
        <v>99.940672938384594</v>
      </c>
    </row>
    <row r="22" spans="1:5">
      <c r="A22" s="39" t="s">
        <v>132</v>
      </c>
      <c r="B22" s="31" t="s">
        <v>114</v>
      </c>
      <c r="C22" s="41">
        <v>18</v>
      </c>
      <c r="D22" s="41">
        <v>17</v>
      </c>
      <c r="E22" s="42">
        <f t="shared" si="1"/>
        <v>94.444444444444443</v>
      </c>
    </row>
    <row r="23" spans="1:5">
      <c r="A23" s="37" t="s">
        <v>127</v>
      </c>
      <c r="B23" s="38" t="s">
        <v>75</v>
      </c>
      <c r="C23" s="24">
        <f>C24+C25</f>
        <v>1261.7</v>
      </c>
      <c r="D23" s="24">
        <f>D24+D25</f>
        <v>961.5</v>
      </c>
      <c r="E23" s="25">
        <f t="shared" si="1"/>
        <v>76.206705238963295</v>
      </c>
    </row>
    <row r="24" spans="1:5">
      <c r="A24" s="39" t="s">
        <v>128</v>
      </c>
      <c r="B24" s="40" t="s">
        <v>76</v>
      </c>
      <c r="C24" s="41">
        <v>97</v>
      </c>
      <c r="D24" s="41">
        <f>Лист4!H42+Лист4!H43</f>
        <v>37.1</v>
      </c>
      <c r="E24" s="42">
        <f t="shared" si="1"/>
        <v>38.247422680412377</v>
      </c>
    </row>
    <row r="25" spans="1:5">
      <c r="A25" s="39" t="s">
        <v>129</v>
      </c>
      <c r="B25" s="40" t="s">
        <v>77</v>
      </c>
      <c r="C25" s="41">
        <v>1164.7</v>
      </c>
      <c r="D25" s="41">
        <v>924.4</v>
      </c>
      <c r="E25" s="42">
        <f t="shared" si="1"/>
        <v>79.368077616553606</v>
      </c>
    </row>
    <row r="26" spans="1:5" ht="28.5">
      <c r="A26" s="37" t="s">
        <v>130</v>
      </c>
      <c r="B26" s="38" t="s">
        <v>78</v>
      </c>
      <c r="C26" s="24">
        <f>C27</f>
        <v>1693.5</v>
      </c>
      <c r="D26" s="24">
        <f>D27</f>
        <v>1313.8</v>
      </c>
      <c r="E26" s="25">
        <f t="shared" si="1"/>
        <v>77.578978447003237</v>
      </c>
    </row>
    <row r="27" spans="1:5">
      <c r="A27" s="39" t="s">
        <v>131</v>
      </c>
      <c r="B27" s="40" t="s">
        <v>79</v>
      </c>
      <c r="C27" s="41">
        <v>1693.5</v>
      </c>
      <c r="D27" s="41">
        <v>1313.8</v>
      </c>
      <c r="E27" s="42">
        <f t="shared" si="1"/>
        <v>77.578978447003237</v>
      </c>
    </row>
    <row r="28" spans="1:5">
      <c r="A28" s="37">
        <v>1000</v>
      </c>
      <c r="B28" s="38" t="s">
        <v>80</v>
      </c>
      <c r="C28" s="24">
        <f>C29+C30</f>
        <v>669</v>
      </c>
      <c r="D28" s="24">
        <f>D29+D30</f>
        <v>430.8</v>
      </c>
      <c r="E28" s="25">
        <f t="shared" si="1"/>
        <v>64.394618834080717</v>
      </c>
    </row>
    <row r="29" spans="1:5">
      <c r="A29" s="39">
        <v>1001</v>
      </c>
      <c r="B29" s="40" t="s">
        <v>81</v>
      </c>
      <c r="C29" s="41">
        <f>Лист4!G59</f>
        <v>609</v>
      </c>
      <c r="D29" s="41">
        <v>405.8</v>
      </c>
      <c r="E29" s="42">
        <f t="shared" si="1"/>
        <v>66.633825944170781</v>
      </c>
    </row>
    <row r="30" spans="1:5">
      <c r="A30" s="39">
        <v>1003</v>
      </c>
      <c r="B30" s="40" t="s">
        <v>82</v>
      </c>
      <c r="C30" s="41">
        <v>60</v>
      </c>
      <c r="D30" s="41">
        <v>25</v>
      </c>
      <c r="E30" s="42">
        <f t="shared" si="1"/>
        <v>41.666666666666671</v>
      </c>
    </row>
    <row r="31" spans="1:5">
      <c r="A31" s="37">
        <v>1200</v>
      </c>
      <c r="B31" s="38" t="s">
        <v>83</v>
      </c>
      <c r="C31" s="24">
        <f>C32</f>
        <v>71</v>
      </c>
      <c r="D31" s="24">
        <f>D32</f>
        <v>35.5</v>
      </c>
      <c r="E31" s="25">
        <f t="shared" si="1"/>
        <v>50</v>
      </c>
    </row>
    <row r="32" spans="1:5">
      <c r="A32" s="39" t="s">
        <v>149</v>
      </c>
      <c r="B32" s="40" t="s">
        <v>66</v>
      </c>
      <c r="C32" s="41">
        <f>Лист4!G61</f>
        <v>71</v>
      </c>
      <c r="D32" s="41">
        <v>35.5</v>
      </c>
      <c r="E32" s="42">
        <f t="shared" si="1"/>
        <v>50</v>
      </c>
    </row>
    <row r="33" spans="1:5">
      <c r="A33" s="43"/>
      <c r="B33" s="38" t="s">
        <v>84</v>
      </c>
      <c r="C33" s="44">
        <f>C10+C16+C17+C20+C23+C26+C28+C31</f>
        <v>9459.9000000000015</v>
      </c>
      <c r="D33" s="44">
        <f>D10+D16+D17+D20+D23+D26+D28+D31</f>
        <v>7016.2000000000007</v>
      </c>
      <c r="E33" s="45">
        <f t="shared" si="1"/>
        <v>74.167803042315455</v>
      </c>
    </row>
    <row r="34" spans="1:5">
      <c r="A34" s="1"/>
    </row>
    <row r="35" spans="1:5">
      <c r="A35" s="1"/>
    </row>
    <row r="36" spans="1:5">
      <c r="A36" s="1"/>
    </row>
    <row r="37" spans="1:5">
      <c r="A37" s="1"/>
    </row>
    <row r="38" spans="1:5">
      <c r="A38" s="1"/>
    </row>
  </sheetData>
  <mergeCells count="6">
    <mergeCell ref="A8:E8"/>
    <mergeCell ref="A2:A4"/>
    <mergeCell ref="B2:E2"/>
    <mergeCell ref="B3:E3"/>
    <mergeCell ref="B4:E4"/>
    <mergeCell ref="A6:E7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selection activeCell="B1" sqref="B1:I5"/>
    </sheetView>
  </sheetViews>
  <sheetFormatPr defaultRowHeight="15"/>
  <cols>
    <col min="1" max="1" width="50.28515625" style="18" customWidth="1"/>
    <col min="2" max="2" width="6.85546875" style="18" customWidth="1"/>
    <col min="3" max="4" width="5" style="18" customWidth="1"/>
    <col min="5" max="5" width="13.42578125" style="18" customWidth="1"/>
    <col min="6" max="6" width="7" style="18" customWidth="1"/>
    <col min="7" max="8" width="9.140625" style="18"/>
    <col min="9" max="9" width="9.140625" style="18" customWidth="1"/>
  </cols>
  <sheetData>
    <row r="1" spans="1:13" ht="84" customHeight="1">
      <c r="A1" s="79"/>
      <c r="B1" s="108" t="s">
        <v>159</v>
      </c>
      <c r="C1" s="109"/>
      <c r="D1" s="109"/>
      <c r="E1" s="109"/>
      <c r="F1" s="109"/>
      <c r="G1" s="109"/>
      <c r="H1" s="109"/>
      <c r="I1" s="109"/>
    </row>
    <row r="2" spans="1:13" ht="3.75" customHeight="1">
      <c r="A2" s="80"/>
      <c r="B2" s="109"/>
      <c r="C2" s="109"/>
      <c r="D2" s="109"/>
      <c r="E2" s="109"/>
      <c r="F2" s="109"/>
      <c r="G2" s="109"/>
      <c r="H2" s="109"/>
      <c r="I2" s="109"/>
    </row>
    <row r="3" spans="1:13" ht="24" customHeight="1">
      <c r="A3" s="80"/>
      <c r="B3" s="109"/>
      <c r="C3" s="109"/>
      <c r="D3" s="109"/>
      <c r="E3" s="109"/>
      <c r="F3" s="109"/>
      <c r="G3" s="109"/>
      <c r="H3" s="109"/>
      <c r="I3" s="109"/>
      <c r="M3" s="7"/>
    </row>
    <row r="4" spans="1:13" ht="6.75" hidden="1" customHeight="1">
      <c r="A4" s="80"/>
      <c r="B4" s="109"/>
      <c r="C4" s="109"/>
      <c r="D4" s="109"/>
      <c r="E4" s="109"/>
      <c r="F4" s="109"/>
      <c r="G4" s="109"/>
      <c r="H4" s="109"/>
      <c r="I4" s="109"/>
    </row>
    <row r="5" spans="1:13" ht="6" hidden="1" customHeight="1">
      <c r="A5" s="80"/>
      <c r="B5" s="109"/>
      <c r="C5" s="109"/>
      <c r="D5" s="109"/>
      <c r="E5" s="109"/>
      <c r="F5" s="109"/>
      <c r="G5" s="109"/>
      <c r="H5" s="109"/>
      <c r="I5" s="109"/>
    </row>
    <row r="6" spans="1:13" ht="15.75">
      <c r="A6" s="100" t="s">
        <v>85</v>
      </c>
      <c r="B6" s="101"/>
      <c r="C6" s="101"/>
      <c r="D6" s="101"/>
      <c r="E6" s="101"/>
      <c r="F6" s="101"/>
      <c r="G6" s="101"/>
      <c r="H6" s="101"/>
      <c r="I6" s="101"/>
    </row>
    <row r="7" spans="1:13" ht="15.75">
      <c r="A7" s="74" t="s">
        <v>148</v>
      </c>
      <c r="B7" s="102"/>
      <c r="C7" s="102"/>
      <c r="D7" s="102"/>
      <c r="E7" s="102"/>
      <c r="F7" s="102"/>
      <c r="G7" s="102"/>
      <c r="H7" s="102"/>
      <c r="I7" s="102"/>
    </row>
    <row r="8" spans="1:13" s="18" customFormat="1" ht="42.75">
      <c r="A8" s="33" t="s">
        <v>13</v>
      </c>
      <c r="B8" s="33" t="s">
        <v>86</v>
      </c>
      <c r="C8" s="33" t="s">
        <v>87</v>
      </c>
      <c r="D8" s="33" t="s">
        <v>88</v>
      </c>
      <c r="E8" s="33" t="s">
        <v>89</v>
      </c>
      <c r="F8" s="33" t="s">
        <v>90</v>
      </c>
      <c r="G8" s="33" t="s">
        <v>60</v>
      </c>
      <c r="H8" s="33" t="s">
        <v>91</v>
      </c>
      <c r="I8" s="33" t="s">
        <v>62</v>
      </c>
    </row>
    <row r="9" spans="1:13" s="18" customFormat="1" ht="28.5">
      <c r="A9" s="19" t="s">
        <v>92</v>
      </c>
      <c r="B9" s="20"/>
      <c r="C9" s="20"/>
      <c r="D9" s="20"/>
      <c r="E9" s="20"/>
      <c r="F9" s="20"/>
      <c r="G9" s="21">
        <f>G10+G30+G34+G37+G41+G49+G58+G61</f>
        <v>9459.9000000000015</v>
      </c>
      <c r="H9" s="21">
        <f>H10+H30+H34+H37+H41+H49+H58+H61</f>
        <v>7016.2000000000007</v>
      </c>
      <c r="I9" s="22">
        <f t="shared" ref="I9:I62" si="0">H9/G9*100</f>
        <v>74.167803042315455</v>
      </c>
    </row>
    <row r="10" spans="1:13" s="18" customFormat="1" ht="15.75">
      <c r="A10" s="32" t="s">
        <v>63</v>
      </c>
      <c r="B10" s="20">
        <v>941</v>
      </c>
      <c r="C10" s="23" t="s">
        <v>102</v>
      </c>
      <c r="D10" s="23" t="s">
        <v>103</v>
      </c>
      <c r="E10" s="20"/>
      <c r="F10" s="20"/>
      <c r="G10" s="24">
        <f>G11+G12+G13+G14+G15+G16+G17+G18+G19+G20+G21+G22+G23+G24+G25+G26+G27+G28+G29</f>
        <v>4152.6000000000004</v>
      </c>
      <c r="H10" s="24">
        <f>H11+H12+H13+H14+H15+H16+H17+H18+H19+H20+H21+H22+H23+H24+H25+H26+H27+H28+H29</f>
        <v>2790.1</v>
      </c>
      <c r="I10" s="25">
        <f t="shared" si="0"/>
        <v>67.189230843327067</v>
      </c>
    </row>
    <row r="11" spans="1:13" s="18" customFormat="1" ht="27.75" customHeight="1">
      <c r="A11" s="89" t="s">
        <v>93</v>
      </c>
      <c r="B11" s="26">
        <v>941</v>
      </c>
      <c r="C11" s="27" t="s">
        <v>102</v>
      </c>
      <c r="D11" s="27" t="s">
        <v>104</v>
      </c>
      <c r="E11" s="26">
        <v>9000000030</v>
      </c>
      <c r="F11" s="26">
        <v>121</v>
      </c>
      <c r="G11" s="28">
        <v>641</v>
      </c>
      <c r="H11" s="28">
        <v>423.6</v>
      </c>
      <c r="I11" s="29">
        <f t="shared" si="0"/>
        <v>66.084243369734793</v>
      </c>
    </row>
    <row r="12" spans="1:13" s="18" customFormat="1" ht="16.5" customHeight="1">
      <c r="A12" s="90"/>
      <c r="B12" s="26">
        <v>941</v>
      </c>
      <c r="C12" s="27" t="s">
        <v>102</v>
      </c>
      <c r="D12" s="27" t="s">
        <v>104</v>
      </c>
      <c r="E12" s="26">
        <v>9000000030</v>
      </c>
      <c r="F12" s="26">
        <v>129</v>
      </c>
      <c r="G12" s="28">
        <v>194</v>
      </c>
      <c r="H12" s="28">
        <v>138</v>
      </c>
      <c r="I12" s="29">
        <f t="shared" si="0"/>
        <v>71.134020618556704</v>
      </c>
    </row>
    <row r="13" spans="1:13" s="18" customFormat="1" ht="17.25" customHeight="1">
      <c r="A13" s="90"/>
      <c r="B13" s="26">
        <v>941</v>
      </c>
      <c r="C13" s="27" t="s">
        <v>102</v>
      </c>
      <c r="D13" s="27" t="s">
        <v>105</v>
      </c>
      <c r="E13" s="26">
        <v>9000000010</v>
      </c>
      <c r="F13" s="26">
        <v>121</v>
      </c>
      <c r="G13" s="28">
        <v>1065</v>
      </c>
      <c r="H13" s="28">
        <v>482</v>
      </c>
      <c r="I13" s="29">
        <f t="shared" si="0"/>
        <v>45.258215962441319</v>
      </c>
    </row>
    <row r="14" spans="1:13" s="18" customFormat="1" ht="17.25" customHeight="1">
      <c r="A14" s="90"/>
      <c r="B14" s="26">
        <v>941</v>
      </c>
      <c r="C14" s="27" t="s">
        <v>102</v>
      </c>
      <c r="D14" s="27" t="s">
        <v>105</v>
      </c>
      <c r="E14" s="26">
        <v>9000000010</v>
      </c>
      <c r="F14" s="26">
        <v>122</v>
      </c>
      <c r="G14" s="28">
        <v>0.6</v>
      </c>
      <c r="H14" s="28">
        <v>0.1</v>
      </c>
      <c r="I14" s="29">
        <f t="shared" si="0"/>
        <v>16.666666666666668</v>
      </c>
    </row>
    <row r="15" spans="1:13" s="18" customFormat="1" ht="15.75" customHeight="1">
      <c r="A15" s="90"/>
      <c r="B15" s="26">
        <v>941</v>
      </c>
      <c r="C15" s="27" t="s">
        <v>102</v>
      </c>
      <c r="D15" s="27" t="s">
        <v>105</v>
      </c>
      <c r="E15" s="26">
        <v>9000000010</v>
      </c>
      <c r="F15" s="26">
        <v>129</v>
      </c>
      <c r="G15" s="28">
        <v>325</v>
      </c>
      <c r="H15" s="28">
        <v>248</v>
      </c>
      <c r="I15" s="29">
        <f t="shared" si="0"/>
        <v>76.307692307692307</v>
      </c>
    </row>
    <row r="16" spans="1:13" s="18" customFormat="1" ht="15.75" customHeight="1">
      <c r="A16" s="90"/>
      <c r="B16" s="26">
        <v>941</v>
      </c>
      <c r="C16" s="27" t="s">
        <v>102</v>
      </c>
      <c r="D16" s="27" t="s">
        <v>105</v>
      </c>
      <c r="E16" s="26">
        <v>9000000010</v>
      </c>
      <c r="F16" s="26">
        <v>244</v>
      </c>
      <c r="G16" s="28">
        <v>212</v>
      </c>
      <c r="H16" s="28">
        <v>179.3</v>
      </c>
      <c r="I16" s="29">
        <f t="shared" si="0"/>
        <v>84.575471698113219</v>
      </c>
    </row>
    <row r="17" spans="1:9" s="18" customFormat="1" ht="15.75" customHeight="1">
      <c r="A17" s="90"/>
      <c r="B17" s="26">
        <v>941</v>
      </c>
      <c r="C17" s="27" t="s">
        <v>102</v>
      </c>
      <c r="D17" s="27" t="s">
        <v>105</v>
      </c>
      <c r="E17" s="26">
        <v>9000000010</v>
      </c>
      <c r="F17" s="26">
        <v>852</v>
      </c>
      <c r="G17" s="28">
        <v>9</v>
      </c>
      <c r="H17" s="28">
        <v>4.4000000000000004</v>
      </c>
      <c r="I17" s="29">
        <f t="shared" si="0"/>
        <v>48.888888888888893</v>
      </c>
    </row>
    <row r="18" spans="1:9" s="18" customFormat="1" ht="16.5" customHeight="1">
      <c r="A18" s="91"/>
      <c r="B18" s="26">
        <v>941</v>
      </c>
      <c r="C18" s="27" t="s">
        <v>102</v>
      </c>
      <c r="D18" s="27" t="s">
        <v>105</v>
      </c>
      <c r="E18" s="26">
        <v>9000000010</v>
      </c>
      <c r="F18" s="26">
        <v>853</v>
      </c>
      <c r="G18" s="28">
        <v>28</v>
      </c>
      <c r="H18" s="28">
        <v>27.5</v>
      </c>
      <c r="I18" s="29">
        <f t="shared" si="0"/>
        <v>98.214285714285708</v>
      </c>
    </row>
    <row r="19" spans="1:9" s="18" customFormat="1" ht="30">
      <c r="A19" s="30" t="s">
        <v>94</v>
      </c>
      <c r="B19" s="26">
        <v>941</v>
      </c>
      <c r="C19" s="27" t="s">
        <v>102</v>
      </c>
      <c r="D19" s="27" t="s">
        <v>105</v>
      </c>
      <c r="E19" s="26">
        <v>9900070010</v>
      </c>
      <c r="F19" s="26">
        <v>244</v>
      </c>
      <c r="G19" s="28">
        <v>5.2</v>
      </c>
      <c r="H19" s="28">
        <v>0</v>
      </c>
      <c r="I19" s="29">
        <f t="shared" si="0"/>
        <v>0</v>
      </c>
    </row>
    <row r="20" spans="1:9" s="18" customFormat="1" ht="15.75">
      <c r="A20" s="30" t="s">
        <v>66</v>
      </c>
      <c r="B20" s="26">
        <v>941</v>
      </c>
      <c r="C20" s="27" t="s">
        <v>102</v>
      </c>
      <c r="D20" s="27" t="s">
        <v>106</v>
      </c>
      <c r="E20" s="26">
        <v>9900000170</v>
      </c>
      <c r="F20" s="26">
        <v>540</v>
      </c>
      <c r="G20" s="28">
        <v>27.3</v>
      </c>
      <c r="H20" s="28">
        <v>13.7</v>
      </c>
      <c r="I20" s="29">
        <f t="shared" si="0"/>
        <v>50.183150183150182</v>
      </c>
    </row>
    <row r="21" spans="1:9" s="18" customFormat="1" ht="15.75">
      <c r="A21" s="30" t="s">
        <v>67</v>
      </c>
      <c r="B21" s="26">
        <v>941</v>
      </c>
      <c r="C21" s="27" t="s">
        <v>102</v>
      </c>
      <c r="D21" s="26">
        <v>11</v>
      </c>
      <c r="E21" s="26">
        <v>9900080670</v>
      </c>
      <c r="F21" s="26">
        <v>870</v>
      </c>
      <c r="G21" s="28">
        <v>4</v>
      </c>
      <c r="H21" s="28">
        <v>0</v>
      </c>
      <c r="I21" s="29">
        <f t="shared" si="0"/>
        <v>0</v>
      </c>
    </row>
    <row r="22" spans="1:9" s="18" customFormat="1" ht="15.75">
      <c r="A22" s="81" t="s">
        <v>68</v>
      </c>
      <c r="B22" s="26">
        <v>941</v>
      </c>
      <c r="C22" s="27" t="s">
        <v>102</v>
      </c>
      <c r="D22" s="26">
        <v>13</v>
      </c>
      <c r="E22" s="26">
        <v>9900003000</v>
      </c>
      <c r="F22" s="26">
        <v>244</v>
      </c>
      <c r="G22" s="28">
        <v>9</v>
      </c>
      <c r="H22" s="28">
        <v>5</v>
      </c>
      <c r="I22" s="29">
        <f t="shared" si="0"/>
        <v>55.555555555555557</v>
      </c>
    </row>
    <row r="23" spans="1:9" s="18" customFormat="1" ht="15.75">
      <c r="A23" s="81"/>
      <c r="B23" s="26">
        <v>941</v>
      </c>
      <c r="C23" s="27" t="s">
        <v>102</v>
      </c>
      <c r="D23" s="26">
        <v>13</v>
      </c>
      <c r="E23" s="26">
        <v>9900003000</v>
      </c>
      <c r="F23" s="26">
        <v>853</v>
      </c>
      <c r="G23" s="28">
        <v>3</v>
      </c>
      <c r="H23" s="28">
        <v>2.7</v>
      </c>
      <c r="I23" s="29">
        <f t="shared" si="0"/>
        <v>90</v>
      </c>
    </row>
    <row r="24" spans="1:9" s="18" customFormat="1" ht="15.75">
      <c r="A24" s="81"/>
      <c r="B24" s="26">
        <v>941</v>
      </c>
      <c r="C24" s="27" t="s">
        <v>102</v>
      </c>
      <c r="D24" s="26">
        <v>13</v>
      </c>
      <c r="E24" s="26">
        <v>9900000590</v>
      </c>
      <c r="F24" s="26">
        <v>111</v>
      </c>
      <c r="G24" s="28">
        <v>900</v>
      </c>
      <c r="H24" s="28">
        <v>719</v>
      </c>
      <c r="I24" s="29">
        <f t="shared" si="0"/>
        <v>79.888888888888886</v>
      </c>
    </row>
    <row r="25" spans="1:9" s="18" customFormat="1" ht="15.75">
      <c r="A25" s="81"/>
      <c r="B25" s="26">
        <v>941</v>
      </c>
      <c r="C25" s="27" t="s">
        <v>102</v>
      </c>
      <c r="D25" s="26">
        <v>13</v>
      </c>
      <c r="E25" s="26">
        <v>9900000590</v>
      </c>
      <c r="F25" s="26">
        <v>119</v>
      </c>
      <c r="G25" s="28">
        <v>302</v>
      </c>
      <c r="H25" s="28">
        <v>235.2</v>
      </c>
      <c r="I25" s="29">
        <f t="shared" si="0"/>
        <v>77.880794701986758</v>
      </c>
    </row>
    <row r="26" spans="1:9" s="18" customFormat="1" ht="15.75">
      <c r="A26" s="81"/>
      <c r="B26" s="26">
        <v>941</v>
      </c>
      <c r="C26" s="27" t="s">
        <v>102</v>
      </c>
      <c r="D26" s="26">
        <v>13</v>
      </c>
      <c r="E26" s="26">
        <v>9900000590</v>
      </c>
      <c r="F26" s="26">
        <v>224</v>
      </c>
      <c r="G26" s="28">
        <v>393.5</v>
      </c>
      <c r="H26" s="28">
        <v>291.3</v>
      </c>
      <c r="I26" s="29">
        <f t="shared" si="0"/>
        <v>74.02795425667091</v>
      </c>
    </row>
    <row r="27" spans="1:9" s="18" customFormat="1" ht="15.75">
      <c r="A27" s="81"/>
      <c r="B27" s="26">
        <v>941</v>
      </c>
      <c r="C27" s="27" t="s">
        <v>102</v>
      </c>
      <c r="D27" s="26">
        <v>13</v>
      </c>
      <c r="E27" s="26">
        <v>9900000590</v>
      </c>
      <c r="F27" s="26">
        <v>851</v>
      </c>
      <c r="G27" s="28">
        <v>30</v>
      </c>
      <c r="H27" s="28">
        <v>17.7</v>
      </c>
      <c r="I27" s="29">
        <f t="shared" si="0"/>
        <v>59</v>
      </c>
    </row>
    <row r="28" spans="1:9" s="18" customFormat="1" ht="15.75">
      <c r="A28" s="103"/>
      <c r="B28" s="26">
        <v>941</v>
      </c>
      <c r="C28" s="27" t="s">
        <v>102</v>
      </c>
      <c r="D28" s="26">
        <v>13</v>
      </c>
      <c r="E28" s="26">
        <v>9900000590</v>
      </c>
      <c r="F28" s="26">
        <v>852</v>
      </c>
      <c r="G28" s="28">
        <v>0</v>
      </c>
      <c r="H28" s="28">
        <v>0</v>
      </c>
      <c r="I28" s="29">
        <v>0</v>
      </c>
    </row>
    <row r="29" spans="1:9" s="18" customFormat="1" ht="15.75">
      <c r="A29" s="103"/>
      <c r="B29" s="26">
        <v>941</v>
      </c>
      <c r="C29" s="27" t="s">
        <v>102</v>
      </c>
      <c r="D29" s="26">
        <v>13</v>
      </c>
      <c r="E29" s="26">
        <v>9900000590</v>
      </c>
      <c r="F29" s="26">
        <v>853</v>
      </c>
      <c r="G29" s="28">
        <v>4</v>
      </c>
      <c r="H29" s="28">
        <v>2.6</v>
      </c>
      <c r="I29" s="29">
        <f t="shared" si="0"/>
        <v>65</v>
      </c>
    </row>
    <row r="30" spans="1:9" s="18" customFormat="1" ht="15.75">
      <c r="A30" s="19" t="s">
        <v>95</v>
      </c>
      <c r="B30" s="20">
        <v>941</v>
      </c>
      <c r="C30" s="23" t="s">
        <v>104</v>
      </c>
      <c r="D30" s="23" t="s">
        <v>107</v>
      </c>
      <c r="E30" s="20"/>
      <c r="F30" s="20"/>
      <c r="G30" s="24">
        <f>G31+G32+G33</f>
        <v>244.2</v>
      </c>
      <c r="H30" s="24">
        <f>H31+H32+H33</f>
        <v>133.5</v>
      </c>
      <c r="I30" s="25">
        <f t="shared" si="0"/>
        <v>54.668304668304671</v>
      </c>
    </row>
    <row r="31" spans="1:9" s="18" customFormat="1" ht="20.25" customHeight="1">
      <c r="A31" s="81" t="s">
        <v>96</v>
      </c>
      <c r="B31" s="26">
        <v>941</v>
      </c>
      <c r="C31" s="27" t="s">
        <v>104</v>
      </c>
      <c r="D31" s="27" t="s">
        <v>107</v>
      </c>
      <c r="E31" s="26">
        <v>9900051180</v>
      </c>
      <c r="F31" s="26">
        <v>121</v>
      </c>
      <c r="G31" s="28">
        <v>187</v>
      </c>
      <c r="H31" s="28">
        <v>103.8</v>
      </c>
      <c r="I31" s="29">
        <f t="shared" si="0"/>
        <v>55.508021390374331</v>
      </c>
    </row>
    <row r="32" spans="1:9" s="18" customFormat="1" ht="20.25" customHeight="1">
      <c r="A32" s="81"/>
      <c r="B32" s="26">
        <v>941</v>
      </c>
      <c r="C32" s="27" t="s">
        <v>104</v>
      </c>
      <c r="D32" s="27" t="s">
        <v>107</v>
      </c>
      <c r="E32" s="26">
        <v>9900051180</v>
      </c>
      <c r="F32" s="26">
        <v>129</v>
      </c>
      <c r="G32" s="28">
        <v>57.2</v>
      </c>
      <c r="H32" s="28">
        <v>29.7</v>
      </c>
      <c r="I32" s="29">
        <f t="shared" ref="I32" si="1">H32/G32*100</f>
        <v>51.92307692307692</v>
      </c>
    </row>
    <row r="33" spans="1:9" s="18" customFormat="1" ht="15.75">
      <c r="A33" s="81"/>
      <c r="B33" s="26">
        <v>941</v>
      </c>
      <c r="C33" s="27" t="s">
        <v>104</v>
      </c>
      <c r="D33" s="27" t="s">
        <v>107</v>
      </c>
      <c r="E33" s="26">
        <v>9900051180</v>
      </c>
      <c r="F33" s="26">
        <v>244</v>
      </c>
      <c r="G33" s="28">
        <v>0</v>
      </c>
      <c r="H33" s="28">
        <v>0</v>
      </c>
      <c r="I33" s="29">
        <v>0</v>
      </c>
    </row>
    <row r="34" spans="1:9" s="18" customFormat="1" ht="28.5">
      <c r="A34" s="19" t="s">
        <v>97</v>
      </c>
      <c r="B34" s="20">
        <v>941</v>
      </c>
      <c r="C34" s="23" t="s">
        <v>107</v>
      </c>
      <c r="D34" s="23" t="s">
        <v>103</v>
      </c>
      <c r="E34" s="20"/>
      <c r="F34" s="20"/>
      <c r="G34" s="24">
        <f>G35+G36</f>
        <v>170</v>
      </c>
      <c r="H34" s="24">
        <f>H35+H36</f>
        <v>154.80000000000001</v>
      </c>
      <c r="I34" s="25">
        <f t="shared" si="0"/>
        <v>91.058823529411768</v>
      </c>
    </row>
    <row r="35" spans="1:9" s="18" customFormat="1" ht="45">
      <c r="A35" s="30" t="s">
        <v>71</v>
      </c>
      <c r="B35" s="26">
        <v>941</v>
      </c>
      <c r="C35" s="27" t="s">
        <v>107</v>
      </c>
      <c r="D35" s="27" t="s">
        <v>108</v>
      </c>
      <c r="E35" s="26">
        <v>9900002180</v>
      </c>
      <c r="F35" s="26">
        <v>244</v>
      </c>
      <c r="G35" s="28">
        <v>10</v>
      </c>
      <c r="H35" s="28">
        <v>0</v>
      </c>
      <c r="I35" s="29">
        <v>0</v>
      </c>
    </row>
    <row r="36" spans="1:9" s="18" customFormat="1" ht="15.75">
      <c r="A36" s="30" t="s">
        <v>72</v>
      </c>
      <c r="B36" s="26">
        <v>941</v>
      </c>
      <c r="C36" s="27" t="s">
        <v>107</v>
      </c>
      <c r="D36" s="27" t="s">
        <v>109</v>
      </c>
      <c r="E36" s="26">
        <v>9900002470</v>
      </c>
      <c r="F36" s="26">
        <v>244</v>
      </c>
      <c r="G36" s="28">
        <v>160</v>
      </c>
      <c r="H36" s="28">
        <v>154.80000000000001</v>
      </c>
      <c r="I36" s="29">
        <f t="shared" si="0"/>
        <v>96.75</v>
      </c>
    </row>
    <row r="37" spans="1:9" s="18" customFormat="1" ht="15.75">
      <c r="A37" s="19" t="s">
        <v>73</v>
      </c>
      <c r="B37" s="20">
        <v>941</v>
      </c>
      <c r="C37" s="23" t="s">
        <v>105</v>
      </c>
      <c r="D37" s="23" t="s">
        <v>103</v>
      </c>
      <c r="E37" s="20"/>
      <c r="F37" s="20"/>
      <c r="G37" s="24">
        <f>G38+G40+G39</f>
        <v>1197.9000000000001</v>
      </c>
      <c r="H37" s="24">
        <f>H38+H40+H39</f>
        <v>1196.1999999999998</v>
      </c>
      <c r="I37" s="25">
        <f t="shared" si="0"/>
        <v>99.858084982051892</v>
      </c>
    </row>
    <row r="38" spans="1:9" s="18" customFormat="1" ht="15.75">
      <c r="A38" s="86" t="s">
        <v>74</v>
      </c>
      <c r="B38" s="26">
        <v>941</v>
      </c>
      <c r="C38" s="23" t="s">
        <v>105</v>
      </c>
      <c r="D38" s="23" t="s">
        <v>108</v>
      </c>
      <c r="E38" s="26">
        <v>9900001130</v>
      </c>
      <c r="F38" s="26">
        <v>244</v>
      </c>
      <c r="G38" s="28">
        <v>1029.2</v>
      </c>
      <c r="H38" s="28">
        <v>1028.5999999999999</v>
      </c>
      <c r="I38" s="29">
        <f t="shared" si="0"/>
        <v>99.941702293043122</v>
      </c>
    </row>
    <row r="39" spans="1:9" s="18" customFormat="1" ht="15.75">
      <c r="A39" s="88"/>
      <c r="B39" s="26">
        <v>941</v>
      </c>
      <c r="C39" s="23" t="s">
        <v>105</v>
      </c>
      <c r="D39" s="23" t="s">
        <v>108</v>
      </c>
      <c r="E39" s="26">
        <v>9900071740</v>
      </c>
      <c r="F39" s="26">
        <v>244</v>
      </c>
      <c r="G39" s="28">
        <v>150.69999999999999</v>
      </c>
      <c r="H39" s="28">
        <v>150.6</v>
      </c>
      <c r="I39" s="29">
        <f t="shared" si="0"/>
        <v>99.933642999336442</v>
      </c>
    </row>
    <row r="40" spans="1:9" s="18" customFormat="1" ht="30">
      <c r="A40" s="31" t="s">
        <v>114</v>
      </c>
      <c r="B40" s="26">
        <v>941</v>
      </c>
      <c r="C40" s="23" t="s">
        <v>105</v>
      </c>
      <c r="D40" s="23" t="s">
        <v>110</v>
      </c>
      <c r="E40" s="26">
        <v>9900003400</v>
      </c>
      <c r="F40" s="26">
        <v>244</v>
      </c>
      <c r="G40" s="28">
        <v>18</v>
      </c>
      <c r="H40" s="28">
        <v>17</v>
      </c>
      <c r="I40" s="29">
        <f t="shared" si="0"/>
        <v>94.444444444444443</v>
      </c>
    </row>
    <row r="41" spans="1:9" s="18" customFormat="1" ht="28.5">
      <c r="A41" s="19" t="s">
        <v>75</v>
      </c>
      <c r="B41" s="20">
        <v>941</v>
      </c>
      <c r="C41" s="23" t="s">
        <v>111</v>
      </c>
      <c r="D41" s="23" t="s">
        <v>103</v>
      </c>
      <c r="E41" s="20"/>
      <c r="F41" s="20"/>
      <c r="G41" s="24">
        <f>G42+G43+G44+G45+G46+G47+G48</f>
        <v>1261.7</v>
      </c>
      <c r="H41" s="24">
        <f>H42+H43+H44+H45+H46+H47+H48</f>
        <v>961.5</v>
      </c>
      <c r="I41" s="25">
        <f>H41/G41*100</f>
        <v>76.206705238963295</v>
      </c>
    </row>
    <row r="42" spans="1:9" s="18" customFormat="1" ht="15.75">
      <c r="A42" s="84" t="s">
        <v>112</v>
      </c>
      <c r="B42" s="55">
        <v>941</v>
      </c>
      <c r="C42" s="56" t="s">
        <v>111</v>
      </c>
      <c r="D42" s="56" t="s">
        <v>104</v>
      </c>
      <c r="E42" s="55">
        <v>9900001020</v>
      </c>
      <c r="F42" s="55">
        <v>414</v>
      </c>
      <c r="G42" s="41">
        <v>0</v>
      </c>
      <c r="H42" s="41">
        <v>0</v>
      </c>
      <c r="I42" s="42">
        <v>0</v>
      </c>
    </row>
    <row r="43" spans="1:9" s="18" customFormat="1" ht="15.75">
      <c r="A43" s="85"/>
      <c r="B43" s="26">
        <v>941</v>
      </c>
      <c r="C43" s="27" t="s">
        <v>111</v>
      </c>
      <c r="D43" s="27" t="s">
        <v>104</v>
      </c>
      <c r="E43" s="26">
        <v>9900003510</v>
      </c>
      <c r="F43" s="26">
        <v>244</v>
      </c>
      <c r="G43" s="28">
        <v>97</v>
      </c>
      <c r="H43" s="28">
        <v>37.1</v>
      </c>
      <c r="I43" s="29">
        <f t="shared" si="0"/>
        <v>38.247422680412377</v>
      </c>
    </row>
    <row r="44" spans="1:9" s="18" customFormat="1" ht="15.75">
      <c r="A44" s="86" t="s">
        <v>77</v>
      </c>
      <c r="B44" s="26">
        <v>941</v>
      </c>
      <c r="C44" s="27" t="s">
        <v>111</v>
      </c>
      <c r="D44" s="27" t="s">
        <v>107</v>
      </c>
      <c r="E44" s="26">
        <v>9900001020</v>
      </c>
      <c r="F44" s="26">
        <v>414</v>
      </c>
      <c r="G44" s="28">
        <v>0</v>
      </c>
      <c r="H44" s="28">
        <v>0</v>
      </c>
      <c r="I44" s="29">
        <v>0</v>
      </c>
    </row>
    <row r="45" spans="1:9" s="18" customFormat="1" ht="15.75">
      <c r="A45" s="87"/>
      <c r="B45" s="26">
        <v>941</v>
      </c>
      <c r="C45" s="27" t="s">
        <v>111</v>
      </c>
      <c r="D45" s="27" t="s">
        <v>107</v>
      </c>
      <c r="E45" s="26">
        <v>9900006100</v>
      </c>
      <c r="F45" s="26">
        <v>244</v>
      </c>
      <c r="G45" s="28">
        <v>288</v>
      </c>
      <c r="H45" s="28">
        <v>177.7</v>
      </c>
      <c r="I45" s="29">
        <f t="shared" si="0"/>
        <v>61.701388888888886</v>
      </c>
    </row>
    <row r="46" spans="1:9" s="18" customFormat="1" ht="15.75">
      <c r="A46" s="87"/>
      <c r="B46" s="26">
        <v>941</v>
      </c>
      <c r="C46" s="27" t="s">
        <v>111</v>
      </c>
      <c r="D46" s="27" t="s">
        <v>107</v>
      </c>
      <c r="E46" s="26">
        <v>9900006400</v>
      </c>
      <c r="F46" s="26">
        <v>244</v>
      </c>
      <c r="G46" s="28">
        <v>0</v>
      </c>
      <c r="H46" s="28">
        <v>0</v>
      </c>
      <c r="I46" s="29">
        <v>0</v>
      </c>
    </row>
    <row r="47" spans="1:9" s="18" customFormat="1" ht="15.75">
      <c r="A47" s="87"/>
      <c r="B47" s="26">
        <v>941</v>
      </c>
      <c r="C47" s="27" t="s">
        <v>111</v>
      </c>
      <c r="D47" s="27" t="s">
        <v>107</v>
      </c>
      <c r="E47" s="26">
        <v>9900006500</v>
      </c>
      <c r="F47" s="26">
        <v>244</v>
      </c>
      <c r="G47" s="28">
        <v>875.7</v>
      </c>
      <c r="H47" s="28">
        <v>746.7</v>
      </c>
      <c r="I47" s="29">
        <f t="shared" si="0"/>
        <v>85.268927714970872</v>
      </c>
    </row>
    <row r="48" spans="1:9" s="18" customFormat="1" ht="15.75">
      <c r="A48" s="88"/>
      <c r="B48" s="26">
        <v>941</v>
      </c>
      <c r="C48" s="27" t="s">
        <v>111</v>
      </c>
      <c r="D48" s="27" t="s">
        <v>107</v>
      </c>
      <c r="E48" s="26">
        <v>9900000170</v>
      </c>
      <c r="F48" s="26">
        <v>540</v>
      </c>
      <c r="G48" s="28">
        <v>1</v>
      </c>
      <c r="H48" s="28">
        <v>0</v>
      </c>
      <c r="I48" s="29">
        <f t="shared" si="0"/>
        <v>0</v>
      </c>
    </row>
    <row r="49" spans="1:9" s="18" customFormat="1" ht="28.5">
      <c r="A49" s="19" t="s">
        <v>98</v>
      </c>
      <c r="B49" s="20">
        <v>941</v>
      </c>
      <c r="C49" s="23" t="s">
        <v>113</v>
      </c>
      <c r="D49" s="23" t="s">
        <v>103</v>
      </c>
      <c r="E49" s="20"/>
      <c r="F49" s="20"/>
      <c r="G49" s="24">
        <f>G50+G51+G52+G53+G54+G55+G56+G57</f>
        <v>1693.5</v>
      </c>
      <c r="H49" s="24">
        <f>H50+H51+H52+H53+H54+H55+H56+H57</f>
        <v>1313.8000000000002</v>
      </c>
      <c r="I49" s="25">
        <f t="shared" si="0"/>
        <v>77.578978447003252</v>
      </c>
    </row>
    <row r="50" spans="1:9" s="18" customFormat="1" ht="15.75">
      <c r="A50" s="81" t="s">
        <v>99</v>
      </c>
      <c r="B50" s="26">
        <v>941</v>
      </c>
      <c r="C50" s="27" t="s">
        <v>113</v>
      </c>
      <c r="D50" s="27" t="s">
        <v>102</v>
      </c>
      <c r="E50" s="26">
        <v>9900004400</v>
      </c>
      <c r="F50" s="26">
        <v>111</v>
      </c>
      <c r="G50" s="28">
        <v>351</v>
      </c>
      <c r="H50" s="28">
        <v>234.1</v>
      </c>
      <c r="I50" s="29">
        <f t="shared" si="0"/>
        <v>66.695156695156697</v>
      </c>
    </row>
    <row r="51" spans="1:9" s="18" customFormat="1" ht="15.75">
      <c r="A51" s="81"/>
      <c r="B51" s="26">
        <v>941</v>
      </c>
      <c r="C51" s="27" t="s">
        <v>113</v>
      </c>
      <c r="D51" s="27" t="s">
        <v>102</v>
      </c>
      <c r="E51" s="26">
        <v>9900004400</v>
      </c>
      <c r="F51" s="26">
        <v>119</v>
      </c>
      <c r="G51" s="28">
        <v>106</v>
      </c>
      <c r="H51" s="28">
        <v>76.900000000000006</v>
      </c>
      <c r="I51" s="29">
        <f t="shared" si="0"/>
        <v>72.547169811320757</v>
      </c>
    </row>
    <row r="52" spans="1:9" s="18" customFormat="1" ht="15.75">
      <c r="A52" s="81"/>
      <c r="B52" s="26">
        <v>941</v>
      </c>
      <c r="C52" s="27" t="s">
        <v>113</v>
      </c>
      <c r="D52" s="27" t="s">
        <v>102</v>
      </c>
      <c r="E52" s="26">
        <v>9900004400</v>
      </c>
      <c r="F52" s="26">
        <v>244</v>
      </c>
      <c r="G52" s="28">
        <v>545.5</v>
      </c>
      <c r="H52" s="28">
        <v>515.4</v>
      </c>
      <c r="I52" s="29">
        <f t="shared" si="0"/>
        <v>94.482126489459205</v>
      </c>
    </row>
    <row r="53" spans="1:9" s="18" customFormat="1" ht="15.75">
      <c r="A53" s="81"/>
      <c r="B53" s="26">
        <v>941</v>
      </c>
      <c r="C53" s="27" t="s">
        <v>113</v>
      </c>
      <c r="D53" s="27" t="s">
        <v>102</v>
      </c>
      <c r="E53" s="26">
        <v>9900004400</v>
      </c>
      <c r="F53" s="26">
        <v>851</v>
      </c>
      <c r="G53" s="28">
        <v>250</v>
      </c>
      <c r="H53" s="28">
        <v>192.1</v>
      </c>
      <c r="I53" s="29">
        <f t="shared" ref="I53:I54" si="2">H53/G53*100</f>
        <v>76.84</v>
      </c>
    </row>
    <row r="54" spans="1:9" s="18" customFormat="1" ht="15.75">
      <c r="A54" s="81"/>
      <c r="B54" s="26">
        <v>941</v>
      </c>
      <c r="C54" s="27" t="s">
        <v>113</v>
      </c>
      <c r="D54" s="27" t="s">
        <v>102</v>
      </c>
      <c r="E54" s="26">
        <v>9900004400</v>
      </c>
      <c r="F54" s="26">
        <v>853</v>
      </c>
      <c r="G54" s="28">
        <v>5</v>
      </c>
      <c r="H54" s="28">
        <v>2.7</v>
      </c>
      <c r="I54" s="29">
        <f t="shared" si="2"/>
        <v>54</v>
      </c>
    </row>
    <row r="55" spans="1:9" s="18" customFormat="1" ht="15.75">
      <c r="A55" s="81" t="s">
        <v>100</v>
      </c>
      <c r="B55" s="26">
        <v>941</v>
      </c>
      <c r="C55" s="27" t="s">
        <v>113</v>
      </c>
      <c r="D55" s="27" t="s">
        <v>102</v>
      </c>
      <c r="E55" s="26">
        <v>9900004420</v>
      </c>
      <c r="F55" s="26">
        <v>111</v>
      </c>
      <c r="G55" s="28">
        <v>315</v>
      </c>
      <c r="H55" s="28">
        <v>202.4</v>
      </c>
      <c r="I55" s="29">
        <f t="shared" si="0"/>
        <v>64.253968253968253</v>
      </c>
    </row>
    <row r="56" spans="1:9" s="18" customFormat="1" ht="15.75">
      <c r="A56" s="81"/>
      <c r="B56" s="26">
        <v>941</v>
      </c>
      <c r="C56" s="27" t="s">
        <v>113</v>
      </c>
      <c r="D56" s="27" t="s">
        <v>102</v>
      </c>
      <c r="E56" s="26">
        <v>9900004420</v>
      </c>
      <c r="F56" s="26">
        <v>119</v>
      </c>
      <c r="G56" s="28">
        <v>96</v>
      </c>
      <c r="H56" s="28">
        <v>69.7</v>
      </c>
      <c r="I56" s="29">
        <f t="shared" si="0"/>
        <v>72.604166666666671</v>
      </c>
    </row>
    <row r="57" spans="1:9" s="18" customFormat="1" ht="15.75">
      <c r="A57" s="81"/>
      <c r="B57" s="26">
        <v>941</v>
      </c>
      <c r="C57" s="27" t="s">
        <v>113</v>
      </c>
      <c r="D57" s="27" t="s">
        <v>102</v>
      </c>
      <c r="E57" s="26">
        <v>9900004420</v>
      </c>
      <c r="F57" s="26">
        <v>244</v>
      </c>
      <c r="G57" s="28">
        <v>25</v>
      </c>
      <c r="H57" s="28">
        <v>20.5</v>
      </c>
      <c r="I57" s="29">
        <f t="shared" si="0"/>
        <v>82</v>
      </c>
    </row>
    <row r="58" spans="1:9" s="18" customFormat="1" ht="15.75">
      <c r="A58" s="19" t="s">
        <v>101</v>
      </c>
      <c r="B58" s="20">
        <v>941</v>
      </c>
      <c r="C58" s="20">
        <v>10</v>
      </c>
      <c r="D58" s="20">
        <v>0</v>
      </c>
      <c r="E58" s="26"/>
      <c r="F58" s="26"/>
      <c r="G58" s="24">
        <f>G59+G60</f>
        <v>669</v>
      </c>
      <c r="H58" s="24">
        <f>H59+H60</f>
        <v>430.8</v>
      </c>
      <c r="I58" s="25">
        <f t="shared" si="0"/>
        <v>64.394618834080717</v>
      </c>
    </row>
    <row r="59" spans="1:9" s="18" customFormat="1" ht="15.75">
      <c r="A59" s="30" t="s">
        <v>81</v>
      </c>
      <c r="B59" s="26">
        <v>941</v>
      </c>
      <c r="C59" s="26">
        <v>10</v>
      </c>
      <c r="D59" s="27" t="s">
        <v>102</v>
      </c>
      <c r="E59" s="26">
        <v>2010010270</v>
      </c>
      <c r="F59" s="26">
        <v>313</v>
      </c>
      <c r="G59" s="28">
        <v>609</v>
      </c>
      <c r="H59" s="28">
        <v>405.8</v>
      </c>
      <c r="I59" s="29">
        <f t="shared" si="0"/>
        <v>66.633825944170781</v>
      </c>
    </row>
    <row r="60" spans="1:9" s="18" customFormat="1" ht="15.75">
      <c r="A60" s="30" t="s">
        <v>82</v>
      </c>
      <c r="B60" s="26">
        <v>941</v>
      </c>
      <c r="C60" s="26">
        <v>10</v>
      </c>
      <c r="D60" s="27" t="s">
        <v>107</v>
      </c>
      <c r="E60" s="26">
        <v>5000000090</v>
      </c>
      <c r="F60" s="26">
        <v>321</v>
      </c>
      <c r="G60" s="28">
        <v>60</v>
      </c>
      <c r="H60" s="28">
        <v>25</v>
      </c>
      <c r="I60" s="29">
        <f t="shared" si="0"/>
        <v>41.666666666666671</v>
      </c>
    </row>
    <row r="61" spans="1:9" s="18" customFormat="1" ht="15.75">
      <c r="A61" s="32" t="s">
        <v>83</v>
      </c>
      <c r="B61" s="20">
        <v>941</v>
      </c>
      <c r="C61" s="20">
        <v>12</v>
      </c>
      <c r="D61" s="23" t="s">
        <v>103</v>
      </c>
      <c r="E61" s="20"/>
      <c r="F61" s="20"/>
      <c r="G61" s="24">
        <f>G62</f>
        <v>71</v>
      </c>
      <c r="H61" s="24">
        <f>H62</f>
        <v>35.5</v>
      </c>
      <c r="I61" s="25">
        <f t="shared" si="0"/>
        <v>50</v>
      </c>
    </row>
    <row r="62" spans="1:9" s="18" customFormat="1" ht="8.25" customHeight="1">
      <c r="A62" s="81" t="s">
        <v>66</v>
      </c>
      <c r="B62" s="94">
        <v>941</v>
      </c>
      <c r="C62" s="96">
        <v>12</v>
      </c>
      <c r="D62" s="96">
        <v>2</v>
      </c>
      <c r="E62" s="96">
        <v>9900000170</v>
      </c>
      <c r="F62" s="96">
        <v>540</v>
      </c>
      <c r="G62" s="82">
        <v>71</v>
      </c>
      <c r="H62" s="82">
        <v>35.5</v>
      </c>
      <c r="I62" s="92">
        <f t="shared" si="0"/>
        <v>50</v>
      </c>
    </row>
    <row r="63" spans="1:9" s="18" customFormat="1" ht="10.5" customHeight="1">
      <c r="A63" s="81"/>
      <c r="B63" s="95"/>
      <c r="C63" s="97"/>
      <c r="D63" s="97"/>
      <c r="E63" s="97"/>
      <c r="F63" s="97"/>
      <c r="G63" s="83"/>
      <c r="H63" s="83"/>
      <c r="I63" s="93"/>
    </row>
    <row r="64" spans="1:9">
      <c r="A64" s="14"/>
    </row>
    <row r="66" spans="2:9">
      <c r="B66" s="104"/>
      <c r="C66" s="104"/>
      <c r="D66" s="104"/>
      <c r="E66" s="104"/>
      <c r="F66" s="104"/>
      <c r="G66" s="98"/>
      <c r="H66" s="98"/>
      <c r="I66" s="99"/>
    </row>
    <row r="67" spans="2:9">
      <c r="B67" s="104"/>
      <c r="C67" s="104"/>
      <c r="D67" s="104"/>
      <c r="E67" s="104"/>
      <c r="F67" s="104"/>
      <c r="G67" s="98"/>
      <c r="H67" s="98"/>
      <c r="I67" s="99"/>
    </row>
  </sheetData>
  <mergeCells count="29">
    <mergeCell ref="G66:G67"/>
    <mergeCell ref="H66:H67"/>
    <mergeCell ref="I66:I67"/>
    <mergeCell ref="B1:I5"/>
    <mergeCell ref="A6:I6"/>
    <mergeCell ref="A7:I7"/>
    <mergeCell ref="A22:A29"/>
    <mergeCell ref="A62:A63"/>
    <mergeCell ref="B66:B67"/>
    <mergeCell ref="C66:C67"/>
    <mergeCell ref="D66:D67"/>
    <mergeCell ref="E66:E67"/>
    <mergeCell ref="F66:F67"/>
    <mergeCell ref="D62:D63"/>
    <mergeCell ref="E62:E63"/>
    <mergeCell ref="F62:F63"/>
    <mergeCell ref="H62:H63"/>
    <mergeCell ref="I62:I63"/>
    <mergeCell ref="A50:A54"/>
    <mergeCell ref="A55:A57"/>
    <mergeCell ref="B62:B63"/>
    <mergeCell ref="C62:C63"/>
    <mergeCell ref="A1:A5"/>
    <mergeCell ref="A31:A33"/>
    <mergeCell ref="G62:G63"/>
    <mergeCell ref="A42:A43"/>
    <mergeCell ref="A44:A48"/>
    <mergeCell ref="A38:A39"/>
    <mergeCell ref="A11:A18"/>
  </mergeCells>
  <pageMargins left="0.31496062992125984" right="0.19685039370078741" top="0.15748031496062992" bottom="0.15748031496062992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2019-10-04T11:39:41Z</dcterms:modified>
</cp:coreProperties>
</file>